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karek\Desktop\Veř zakázky\2022\Chodník ul.Vlašimská u Jawy\Projekt\"/>
    </mc:Choice>
  </mc:AlternateContent>
  <bookViews>
    <workbookView xWindow="0" yWindow="0" windowWidth="16380" windowHeight="8190" activeTab="1"/>
  </bookViews>
  <sheets>
    <sheet name="Rekapitulace stavby" sheetId="1" r:id="rId1"/>
    <sheet name="IprDivChod - Chodník v ul..." sheetId="2" r:id="rId2"/>
  </sheets>
  <definedNames>
    <definedName name="_xlnm._FilterDatabase" localSheetId="1">'IprDivChod - Chodník v ul...'!$C$117:$K$186</definedName>
    <definedName name="_xlnm.Print_Titles" localSheetId="1">'IprDivChod - Chodník v ul...'!$117:$117</definedName>
    <definedName name="_xlnm.Print_Titles" localSheetId="0">'Rekapitulace stavby'!$92:$92</definedName>
    <definedName name="_xlnm.Print_Area" localSheetId="1">'IprDivChod - Chodník v ul...'!$C$4:$J$76,'IprDivChod - Chodník v ul...'!$C$82:$J$101,'IprDivChod - Chodník v ul...'!$C$107:$K$186</definedName>
    <definedName name="_xlnm.Print_Area" localSheetId="0">'Rekapitulace stavby'!$D$4:$AO$76,'Rekapitulace stavby'!$C$82:$AQ$96</definedName>
  </definedNames>
  <calcPr calcId="162913" iterateDelta="1E-4"/>
</workbook>
</file>

<file path=xl/calcChain.xml><?xml version="1.0" encoding="utf-8"?>
<calcChain xmlns="http://schemas.openxmlformats.org/spreadsheetml/2006/main">
  <c r="BK186" i="2" l="1"/>
  <c r="BK185" i="2" s="1"/>
  <c r="J185" i="2" s="1"/>
  <c r="J100" i="2" s="1"/>
  <c r="BI186" i="2"/>
  <c r="BH186" i="2"/>
  <c r="BG186" i="2"/>
  <c r="BF186" i="2"/>
  <c r="T186" i="2"/>
  <c r="T185" i="2" s="1"/>
  <c r="R186" i="2"/>
  <c r="R185" i="2" s="1"/>
  <c r="P186" i="2"/>
  <c r="P185" i="2" s="1"/>
  <c r="J186" i="2"/>
  <c r="BE186" i="2" s="1"/>
  <c r="BK184" i="2"/>
  <c r="BI184" i="2"/>
  <c r="BH184" i="2"/>
  <c r="BG184" i="2"/>
  <c r="BF184" i="2"/>
  <c r="T184" i="2"/>
  <c r="R184" i="2"/>
  <c r="P184" i="2"/>
  <c r="J184" i="2"/>
  <c r="BE184" i="2" s="1"/>
  <c r="BK183" i="2"/>
  <c r="BI183" i="2"/>
  <c r="BH183" i="2"/>
  <c r="BG183" i="2"/>
  <c r="BF183" i="2"/>
  <c r="BE183" i="2"/>
  <c r="T183" i="2"/>
  <c r="R183" i="2"/>
  <c r="P183" i="2"/>
  <c r="J183" i="2"/>
  <c r="BK182" i="2"/>
  <c r="BI182" i="2"/>
  <c r="BH182" i="2"/>
  <c r="BG182" i="2"/>
  <c r="BF182" i="2"/>
  <c r="BE182" i="2"/>
  <c r="T182" i="2"/>
  <c r="R182" i="2"/>
  <c r="P182" i="2"/>
  <c r="J182" i="2"/>
  <c r="BK181" i="2"/>
  <c r="BI181" i="2"/>
  <c r="BH181" i="2"/>
  <c r="BG181" i="2"/>
  <c r="BF181" i="2"/>
  <c r="T181" i="2"/>
  <c r="R181" i="2"/>
  <c r="P181" i="2"/>
  <c r="J181" i="2"/>
  <c r="BE181" i="2" s="1"/>
  <c r="BK180" i="2"/>
  <c r="BI180" i="2"/>
  <c r="BH180" i="2"/>
  <c r="BG180" i="2"/>
  <c r="BF180" i="2"/>
  <c r="T180" i="2"/>
  <c r="R180" i="2"/>
  <c r="P180" i="2"/>
  <c r="J180" i="2"/>
  <c r="BE180" i="2" s="1"/>
  <c r="BK179" i="2"/>
  <c r="BI179" i="2"/>
  <c r="BH179" i="2"/>
  <c r="BG179" i="2"/>
  <c r="BF179" i="2"/>
  <c r="BE179" i="2"/>
  <c r="T179" i="2"/>
  <c r="R179" i="2"/>
  <c r="P179" i="2"/>
  <c r="J179" i="2"/>
  <c r="BK178" i="2"/>
  <c r="BI178" i="2"/>
  <c r="BH178" i="2"/>
  <c r="BG178" i="2"/>
  <c r="BF178" i="2"/>
  <c r="BE178" i="2"/>
  <c r="T178" i="2"/>
  <c r="R178" i="2"/>
  <c r="P178" i="2"/>
  <c r="J178" i="2"/>
  <c r="BK177" i="2"/>
  <c r="BI177" i="2"/>
  <c r="BH177" i="2"/>
  <c r="BG177" i="2"/>
  <c r="BF177" i="2"/>
  <c r="T177" i="2"/>
  <c r="R177" i="2"/>
  <c r="P177" i="2"/>
  <c r="J177" i="2"/>
  <c r="BE177" i="2" s="1"/>
  <c r="BK176" i="2"/>
  <c r="BI176" i="2"/>
  <c r="BH176" i="2"/>
  <c r="BG176" i="2"/>
  <c r="BF176" i="2"/>
  <c r="T176" i="2"/>
  <c r="R176" i="2"/>
  <c r="P176" i="2"/>
  <c r="J176" i="2"/>
  <c r="BE176" i="2" s="1"/>
  <c r="BK175" i="2"/>
  <c r="BI175" i="2"/>
  <c r="BH175" i="2"/>
  <c r="BG175" i="2"/>
  <c r="BF175" i="2"/>
  <c r="BE175" i="2"/>
  <c r="T175" i="2"/>
  <c r="R175" i="2"/>
  <c r="P175" i="2"/>
  <c r="J175" i="2"/>
  <c r="BK174" i="2"/>
  <c r="BI174" i="2"/>
  <c r="BH174" i="2"/>
  <c r="BG174" i="2"/>
  <c r="BF174" i="2"/>
  <c r="BE174" i="2"/>
  <c r="T174" i="2"/>
  <c r="R174" i="2"/>
  <c r="P174" i="2"/>
  <c r="J174" i="2"/>
  <c r="BK173" i="2"/>
  <c r="BI173" i="2"/>
  <c r="BH173" i="2"/>
  <c r="BG173" i="2"/>
  <c r="BF173" i="2"/>
  <c r="T173" i="2"/>
  <c r="R173" i="2"/>
  <c r="P173" i="2"/>
  <c r="J173" i="2"/>
  <c r="BE173" i="2" s="1"/>
  <c r="BK172" i="2"/>
  <c r="BI172" i="2"/>
  <c r="BH172" i="2"/>
  <c r="BG172" i="2"/>
  <c r="BF172" i="2"/>
  <c r="T172" i="2"/>
  <c r="R172" i="2"/>
  <c r="P172" i="2"/>
  <c r="J172" i="2"/>
  <c r="BE172" i="2" s="1"/>
  <c r="BK171" i="2"/>
  <c r="BI171" i="2"/>
  <c r="BH171" i="2"/>
  <c r="BG171" i="2"/>
  <c r="BF171" i="2"/>
  <c r="BE171" i="2"/>
  <c r="T171" i="2"/>
  <c r="T167" i="2" s="1"/>
  <c r="R171" i="2"/>
  <c r="P171" i="2"/>
  <c r="J171" i="2"/>
  <c r="BK170" i="2"/>
  <c r="BI170" i="2"/>
  <c r="BH170" i="2"/>
  <c r="BG170" i="2"/>
  <c r="BF170" i="2"/>
  <c r="BE170" i="2"/>
  <c r="T170" i="2"/>
  <c r="R170" i="2"/>
  <c r="P170" i="2"/>
  <c r="J170" i="2"/>
  <c r="BK169" i="2"/>
  <c r="BI169" i="2"/>
  <c r="BH169" i="2"/>
  <c r="BG169" i="2"/>
  <c r="BF169" i="2"/>
  <c r="T169" i="2"/>
  <c r="R169" i="2"/>
  <c r="P169" i="2"/>
  <c r="J169" i="2"/>
  <c r="BE169" i="2" s="1"/>
  <c r="BK168" i="2"/>
  <c r="BK167" i="2" s="1"/>
  <c r="J167" i="2" s="1"/>
  <c r="J99" i="2" s="1"/>
  <c r="BI168" i="2"/>
  <c r="BH168" i="2"/>
  <c r="BG168" i="2"/>
  <c r="BF168" i="2"/>
  <c r="T168" i="2"/>
  <c r="R168" i="2"/>
  <c r="R167" i="2" s="1"/>
  <c r="P168" i="2"/>
  <c r="P167" i="2" s="1"/>
  <c r="J168" i="2"/>
  <c r="BE168" i="2" s="1"/>
  <c r="BK166" i="2"/>
  <c r="BI166" i="2"/>
  <c r="BH166" i="2"/>
  <c r="BG166" i="2"/>
  <c r="BF166" i="2"/>
  <c r="T166" i="2"/>
  <c r="R166" i="2"/>
  <c r="P166" i="2"/>
  <c r="J166" i="2"/>
  <c r="BE166" i="2" s="1"/>
  <c r="BK165" i="2"/>
  <c r="BI165" i="2"/>
  <c r="BH165" i="2"/>
  <c r="BG165" i="2"/>
  <c r="BF165" i="2"/>
  <c r="T165" i="2"/>
  <c r="R165" i="2"/>
  <c r="P165" i="2"/>
  <c r="J165" i="2"/>
  <c r="BE165" i="2" s="1"/>
  <c r="BK164" i="2"/>
  <c r="BI164" i="2"/>
  <c r="BH164" i="2"/>
  <c r="BG164" i="2"/>
  <c r="BF164" i="2"/>
  <c r="BE164" i="2"/>
  <c r="T164" i="2"/>
  <c r="R164" i="2"/>
  <c r="P164" i="2"/>
  <c r="J164" i="2"/>
  <c r="BK163" i="2"/>
  <c r="BI163" i="2"/>
  <c r="BH163" i="2"/>
  <c r="BG163" i="2"/>
  <c r="BF163" i="2"/>
  <c r="BE163" i="2"/>
  <c r="T163" i="2"/>
  <c r="R163" i="2"/>
  <c r="P163" i="2"/>
  <c r="J163" i="2"/>
  <c r="BK162" i="2"/>
  <c r="BI162" i="2"/>
  <c r="BH162" i="2"/>
  <c r="BG162" i="2"/>
  <c r="BF162" i="2"/>
  <c r="T162" i="2"/>
  <c r="R162" i="2"/>
  <c r="P162" i="2"/>
  <c r="P158" i="2" s="1"/>
  <c r="J162" i="2"/>
  <c r="BE162" i="2" s="1"/>
  <c r="BK161" i="2"/>
  <c r="BI161" i="2"/>
  <c r="BH161" i="2"/>
  <c r="BG161" i="2"/>
  <c r="BF161" i="2"/>
  <c r="T161" i="2"/>
  <c r="R161" i="2"/>
  <c r="R158" i="2" s="1"/>
  <c r="P161" i="2"/>
  <c r="J161" i="2"/>
  <c r="BE161" i="2" s="1"/>
  <c r="BK160" i="2"/>
  <c r="BI160" i="2"/>
  <c r="BH160" i="2"/>
  <c r="BG160" i="2"/>
  <c r="BF160" i="2"/>
  <c r="BE160" i="2"/>
  <c r="T160" i="2"/>
  <c r="R160" i="2"/>
  <c r="P160" i="2"/>
  <c r="J160" i="2"/>
  <c r="BK159" i="2"/>
  <c r="BI159" i="2"/>
  <c r="BH159" i="2"/>
  <c r="BG159" i="2"/>
  <c r="BF159" i="2"/>
  <c r="BE159" i="2"/>
  <c r="T159" i="2"/>
  <c r="R159" i="2"/>
  <c r="P159" i="2"/>
  <c r="J159" i="2"/>
  <c r="BK158" i="2"/>
  <c r="J158" i="2" s="1"/>
  <c r="J98" i="2" s="1"/>
  <c r="T158" i="2"/>
  <c r="BK157" i="2"/>
  <c r="BI157" i="2"/>
  <c r="BH157" i="2"/>
  <c r="BG157" i="2"/>
  <c r="BF157" i="2"/>
  <c r="BE157" i="2"/>
  <c r="T157" i="2"/>
  <c r="R157" i="2"/>
  <c r="P157" i="2"/>
  <c r="J157" i="2"/>
  <c r="BK156" i="2"/>
  <c r="BI156" i="2"/>
  <c r="BH156" i="2"/>
  <c r="BG156" i="2"/>
  <c r="BF156" i="2"/>
  <c r="T156" i="2"/>
  <c r="R156" i="2"/>
  <c r="P156" i="2"/>
  <c r="J156" i="2"/>
  <c r="BE156" i="2" s="1"/>
  <c r="BK155" i="2"/>
  <c r="BI155" i="2"/>
  <c r="BH155" i="2"/>
  <c r="BG155" i="2"/>
  <c r="BF155" i="2"/>
  <c r="T155" i="2"/>
  <c r="R155" i="2"/>
  <c r="P155" i="2"/>
  <c r="J155" i="2"/>
  <c r="BE155" i="2" s="1"/>
  <c r="BK154" i="2"/>
  <c r="BI154" i="2"/>
  <c r="BH154" i="2"/>
  <c r="BG154" i="2"/>
  <c r="BF154" i="2"/>
  <c r="BE154" i="2"/>
  <c r="T154" i="2"/>
  <c r="R154" i="2"/>
  <c r="P154" i="2"/>
  <c r="J154" i="2"/>
  <c r="BK153" i="2"/>
  <c r="BI153" i="2"/>
  <c r="BH153" i="2"/>
  <c r="BG153" i="2"/>
  <c r="BF153" i="2"/>
  <c r="BE153" i="2"/>
  <c r="T153" i="2"/>
  <c r="R153" i="2"/>
  <c r="P153" i="2"/>
  <c r="J153" i="2"/>
  <c r="BK152" i="2"/>
  <c r="BI152" i="2"/>
  <c r="BH152" i="2"/>
  <c r="BG152" i="2"/>
  <c r="BF152" i="2"/>
  <c r="T152" i="2"/>
  <c r="R152" i="2"/>
  <c r="P152" i="2"/>
  <c r="J152" i="2"/>
  <c r="BE152" i="2" s="1"/>
  <c r="BK151" i="2"/>
  <c r="BI151" i="2"/>
  <c r="BH151" i="2"/>
  <c r="BG151" i="2"/>
  <c r="BF151" i="2"/>
  <c r="T151" i="2"/>
  <c r="R151" i="2"/>
  <c r="P151" i="2"/>
  <c r="J151" i="2"/>
  <c r="BE151" i="2" s="1"/>
  <c r="BK150" i="2"/>
  <c r="BI150" i="2"/>
  <c r="BH150" i="2"/>
  <c r="BG150" i="2"/>
  <c r="BF150" i="2"/>
  <c r="BE150" i="2"/>
  <c r="T150" i="2"/>
  <c r="R150" i="2"/>
  <c r="P150" i="2"/>
  <c r="J150" i="2"/>
  <c r="BK149" i="2"/>
  <c r="BI149" i="2"/>
  <c r="BH149" i="2"/>
  <c r="BG149" i="2"/>
  <c r="BF149" i="2"/>
  <c r="BE149" i="2"/>
  <c r="T149" i="2"/>
  <c r="R149" i="2"/>
  <c r="P149" i="2"/>
  <c r="J149" i="2"/>
  <c r="BK148" i="2"/>
  <c r="BI148" i="2"/>
  <c r="BH148" i="2"/>
  <c r="BG148" i="2"/>
  <c r="BF148" i="2"/>
  <c r="T148" i="2"/>
  <c r="R148" i="2"/>
  <c r="P148" i="2"/>
  <c r="J148" i="2"/>
  <c r="BE148" i="2" s="1"/>
  <c r="BK147" i="2"/>
  <c r="BI147" i="2"/>
  <c r="BH147" i="2"/>
  <c r="BG147" i="2"/>
  <c r="BF147" i="2"/>
  <c r="T147" i="2"/>
  <c r="R147" i="2"/>
  <c r="P147" i="2"/>
  <c r="P145" i="2" s="1"/>
  <c r="J147" i="2"/>
  <c r="BE147" i="2" s="1"/>
  <c r="BK146" i="2"/>
  <c r="BK145" i="2" s="1"/>
  <c r="J145" i="2" s="1"/>
  <c r="J97" i="2" s="1"/>
  <c r="BI146" i="2"/>
  <c r="BH146" i="2"/>
  <c r="BG146" i="2"/>
  <c r="BF146" i="2"/>
  <c r="BE146" i="2"/>
  <c r="T146" i="2"/>
  <c r="T145" i="2" s="1"/>
  <c r="R146" i="2"/>
  <c r="R145" i="2" s="1"/>
  <c r="P146" i="2"/>
  <c r="J146" i="2"/>
  <c r="BK144" i="2"/>
  <c r="BI144" i="2"/>
  <c r="BH144" i="2"/>
  <c r="BG144" i="2"/>
  <c r="BF144" i="2"/>
  <c r="T144" i="2"/>
  <c r="R144" i="2"/>
  <c r="P144" i="2"/>
  <c r="J144" i="2"/>
  <c r="BE144" i="2" s="1"/>
  <c r="BK143" i="2"/>
  <c r="BI143" i="2"/>
  <c r="BH143" i="2"/>
  <c r="BG143" i="2"/>
  <c r="BF143" i="2"/>
  <c r="BE143" i="2"/>
  <c r="T143" i="2"/>
  <c r="R143" i="2"/>
  <c r="P143" i="2"/>
  <c r="J143" i="2"/>
  <c r="BK142" i="2"/>
  <c r="BI142" i="2"/>
  <c r="BH142" i="2"/>
  <c r="BG142" i="2"/>
  <c r="BF142" i="2"/>
  <c r="BE142" i="2"/>
  <c r="T142" i="2"/>
  <c r="R142" i="2"/>
  <c r="P142" i="2"/>
  <c r="J142" i="2"/>
  <c r="BK141" i="2"/>
  <c r="BI141" i="2"/>
  <c r="BH141" i="2"/>
  <c r="BG141" i="2"/>
  <c r="BF141" i="2"/>
  <c r="T141" i="2"/>
  <c r="R141" i="2"/>
  <c r="P141" i="2"/>
  <c r="J141" i="2"/>
  <c r="BE141" i="2" s="1"/>
  <c r="BK140" i="2"/>
  <c r="BI140" i="2"/>
  <c r="BH140" i="2"/>
  <c r="BG140" i="2"/>
  <c r="BF140" i="2"/>
  <c r="T140" i="2"/>
  <c r="R140" i="2"/>
  <c r="P140" i="2"/>
  <c r="J140" i="2"/>
  <c r="BE140" i="2" s="1"/>
  <c r="BK139" i="2"/>
  <c r="BI139" i="2"/>
  <c r="BH139" i="2"/>
  <c r="BG139" i="2"/>
  <c r="BF139" i="2"/>
  <c r="BE139" i="2"/>
  <c r="T139" i="2"/>
  <c r="R139" i="2"/>
  <c r="P139" i="2"/>
  <c r="J139" i="2"/>
  <c r="BK138" i="2"/>
  <c r="BI138" i="2"/>
  <c r="BH138" i="2"/>
  <c r="BG138" i="2"/>
  <c r="BF138" i="2"/>
  <c r="BE138" i="2"/>
  <c r="T138" i="2"/>
  <c r="R138" i="2"/>
  <c r="P138" i="2"/>
  <c r="J138" i="2"/>
  <c r="BK137" i="2"/>
  <c r="BI137" i="2"/>
  <c r="BH137" i="2"/>
  <c r="BG137" i="2"/>
  <c r="BF137" i="2"/>
  <c r="T137" i="2"/>
  <c r="R137" i="2"/>
  <c r="P137" i="2"/>
  <c r="J137" i="2"/>
  <c r="BE137" i="2" s="1"/>
  <c r="BK136" i="2"/>
  <c r="BI136" i="2"/>
  <c r="BH136" i="2"/>
  <c r="BG136" i="2"/>
  <c r="BF136" i="2"/>
  <c r="T136" i="2"/>
  <c r="R136" i="2"/>
  <c r="P136" i="2"/>
  <c r="J136" i="2"/>
  <c r="BE136" i="2" s="1"/>
  <c r="BK135" i="2"/>
  <c r="BI135" i="2"/>
  <c r="BH135" i="2"/>
  <c r="BG135" i="2"/>
  <c r="BF135" i="2"/>
  <c r="BE135" i="2"/>
  <c r="T135" i="2"/>
  <c r="R135" i="2"/>
  <c r="P135" i="2"/>
  <c r="J135" i="2"/>
  <c r="BK134" i="2"/>
  <c r="BI134" i="2"/>
  <c r="BH134" i="2"/>
  <c r="BG134" i="2"/>
  <c r="BF134" i="2"/>
  <c r="BE134" i="2"/>
  <c r="T134" i="2"/>
  <c r="R134" i="2"/>
  <c r="P134" i="2"/>
  <c r="J134" i="2"/>
  <c r="BK133" i="2"/>
  <c r="BI133" i="2"/>
  <c r="BH133" i="2"/>
  <c r="BG133" i="2"/>
  <c r="BF133" i="2"/>
  <c r="T133" i="2"/>
  <c r="R133" i="2"/>
  <c r="P133" i="2"/>
  <c r="J133" i="2"/>
  <c r="BE133" i="2" s="1"/>
  <c r="BK132" i="2"/>
  <c r="BI132" i="2"/>
  <c r="BH132" i="2"/>
  <c r="BG132" i="2"/>
  <c r="BF132" i="2"/>
  <c r="T132" i="2"/>
  <c r="R132" i="2"/>
  <c r="P132" i="2"/>
  <c r="J132" i="2"/>
  <c r="BE132" i="2" s="1"/>
  <c r="BK131" i="2"/>
  <c r="BI131" i="2"/>
  <c r="BH131" i="2"/>
  <c r="BG131" i="2"/>
  <c r="BF131" i="2"/>
  <c r="BE131" i="2"/>
  <c r="T131" i="2"/>
  <c r="R131" i="2"/>
  <c r="P131" i="2"/>
  <c r="J131" i="2"/>
  <c r="BK130" i="2"/>
  <c r="BI130" i="2"/>
  <c r="BH130" i="2"/>
  <c r="BG130" i="2"/>
  <c r="BF130" i="2"/>
  <c r="T130" i="2"/>
  <c r="R130" i="2"/>
  <c r="P130" i="2"/>
  <c r="J130" i="2"/>
  <c r="BE130" i="2" s="1"/>
  <c r="BK129" i="2"/>
  <c r="BI129" i="2"/>
  <c r="BH129" i="2"/>
  <c r="BG129" i="2"/>
  <c r="BF129" i="2"/>
  <c r="T129" i="2"/>
  <c r="R129" i="2"/>
  <c r="P129" i="2"/>
  <c r="J129" i="2"/>
  <c r="BE129" i="2" s="1"/>
  <c r="BK128" i="2"/>
  <c r="BI128" i="2"/>
  <c r="BH128" i="2"/>
  <c r="BG128" i="2"/>
  <c r="BF128" i="2"/>
  <c r="T128" i="2"/>
  <c r="R128" i="2"/>
  <c r="P128" i="2"/>
  <c r="J128" i="2"/>
  <c r="BE128" i="2" s="1"/>
  <c r="BK127" i="2"/>
  <c r="BI127" i="2"/>
  <c r="BH127" i="2"/>
  <c r="BG127" i="2"/>
  <c r="BF127" i="2"/>
  <c r="BE127" i="2"/>
  <c r="T127" i="2"/>
  <c r="R127" i="2"/>
  <c r="P127" i="2"/>
  <c r="J127" i="2"/>
  <c r="BK126" i="2"/>
  <c r="BI126" i="2"/>
  <c r="BH126" i="2"/>
  <c r="BG126" i="2"/>
  <c r="BF126" i="2"/>
  <c r="BE126" i="2"/>
  <c r="T126" i="2"/>
  <c r="R126" i="2"/>
  <c r="P126" i="2"/>
  <c r="J126" i="2"/>
  <c r="BK125" i="2"/>
  <c r="BI125" i="2"/>
  <c r="BH125" i="2"/>
  <c r="BG125" i="2"/>
  <c r="BF125" i="2"/>
  <c r="T125" i="2"/>
  <c r="R125" i="2"/>
  <c r="P125" i="2"/>
  <c r="J125" i="2"/>
  <c r="BE125" i="2" s="1"/>
  <c r="BK124" i="2"/>
  <c r="BI124" i="2"/>
  <c r="BH124" i="2"/>
  <c r="BG124" i="2"/>
  <c r="BF124" i="2"/>
  <c r="T124" i="2"/>
  <c r="T120" i="2" s="1"/>
  <c r="T119" i="2" s="1"/>
  <c r="T118" i="2" s="1"/>
  <c r="R124" i="2"/>
  <c r="R120" i="2" s="1"/>
  <c r="P124" i="2"/>
  <c r="J124" i="2"/>
  <c r="BE124" i="2" s="1"/>
  <c r="BK123" i="2"/>
  <c r="BI123" i="2"/>
  <c r="BH123" i="2"/>
  <c r="BG123" i="2"/>
  <c r="BF123" i="2"/>
  <c r="BE123" i="2"/>
  <c r="T123" i="2"/>
  <c r="R123" i="2"/>
  <c r="P123" i="2"/>
  <c r="J123" i="2"/>
  <c r="BK122" i="2"/>
  <c r="BI122" i="2"/>
  <c r="BH122" i="2"/>
  <c r="BG122" i="2"/>
  <c r="BF122" i="2"/>
  <c r="BE122" i="2"/>
  <c r="T122" i="2"/>
  <c r="R122" i="2"/>
  <c r="P122" i="2"/>
  <c r="J122" i="2"/>
  <c r="BK121" i="2"/>
  <c r="BI121" i="2"/>
  <c r="BH121" i="2"/>
  <c r="BG121" i="2"/>
  <c r="BF121" i="2"/>
  <c r="T121" i="2"/>
  <c r="R121" i="2"/>
  <c r="P121" i="2"/>
  <c r="P120" i="2" s="1"/>
  <c r="J121" i="2"/>
  <c r="BE121" i="2" s="1"/>
  <c r="J115" i="2"/>
  <c r="J114" i="2"/>
  <c r="F114" i="2"/>
  <c r="F112" i="2"/>
  <c r="E110" i="2"/>
  <c r="F90" i="2"/>
  <c r="J89" i="2"/>
  <c r="F89" i="2"/>
  <c r="F87" i="2"/>
  <c r="E85" i="2"/>
  <c r="J35" i="2"/>
  <c r="J34" i="2"/>
  <c r="AY95" i="1" s="1"/>
  <c r="J33" i="2"/>
  <c r="J22" i="2"/>
  <c r="E22" i="2"/>
  <c r="J90" i="2" s="1"/>
  <c r="J21" i="2"/>
  <c r="J16" i="2"/>
  <c r="E16" i="2"/>
  <c r="F115" i="2" s="1"/>
  <c r="J15" i="2"/>
  <c r="J10" i="2"/>
  <c r="J87" i="2" s="1"/>
  <c r="AX95" i="1"/>
  <c r="AS94" i="1"/>
  <c r="AM90" i="1"/>
  <c r="L90" i="1"/>
  <c r="AM89" i="1"/>
  <c r="L89" i="1"/>
  <c r="AM87" i="1"/>
  <c r="L87" i="1"/>
  <c r="L85" i="1"/>
  <c r="L84" i="1"/>
  <c r="F35" i="2" l="1"/>
  <c r="BD95" i="1" s="1"/>
  <c r="BD94" i="1" s="1"/>
  <c r="W33" i="1" s="1"/>
  <c r="BK120" i="2"/>
  <c r="F33" i="2"/>
  <c r="BB95" i="1" s="1"/>
  <c r="BB94" i="1" s="1"/>
  <c r="AX94" i="1" s="1"/>
  <c r="F34" i="2"/>
  <c r="BC95" i="1" s="1"/>
  <c r="BC94" i="1" s="1"/>
  <c r="AY94" i="1" s="1"/>
  <c r="J32" i="2"/>
  <c r="AW95" i="1" s="1"/>
  <c r="R119" i="2"/>
  <c r="R118" i="2" s="1"/>
  <c r="P119" i="2"/>
  <c r="P118" i="2" s="1"/>
  <c r="AU95" i="1" s="1"/>
  <c r="AU94" i="1" s="1"/>
  <c r="J31" i="2"/>
  <c r="AV95" i="1" s="1"/>
  <c r="F31" i="2"/>
  <c r="AZ95" i="1" s="1"/>
  <c r="AZ94" i="1" s="1"/>
  <c r="J120" i="2"/>
  <c r="J96" i="2" s="1"/>
  <c r="BK119" i="2"/>
  <c r="F32" i="2"/>
  <c r="BA95" i="1" s="1"/>
  <c r="BA94" i="1" s="1"/>
  <c r="J112" i="2"/>
  <c r="AT95" i="1" l="1"/>
  <c r="W32" i="1"/>
  <c r="W31" i="1"/>
  <c r="W29" i="1"/>
  <c r="AV94" i="1"/>
  <c r="AW94" i="1"/>
  <c r="AK30" i="1" s="1"/>
  <c r="W30" i="1"/>
  <c r="J119" i="2"/>
  <c r="J95" i="2" s="1"/>
  <c r="BK118" i="2"/>
  <c r="J118" i="2" s="1"/>
  <c r="AK29" i="1" l="1"/>
  <c r="AT94" i="1"/>
  <c r="J28" i="2"/>
  <c r="J94" i="2"/>
  <c r="AG95" i="1" l="1"/>
  <c r="J37" i="2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<sst xmlns="http://schemas.openxmlformats.org/spreadsheetml/2006/main" count="1075" uniqueCount="369">
  <si>
    <t>Export Komplet</t>
  </si>
  <si>
    <t>2.0</t>
  </si>
  <si>
    <t>ZAMOK</t>
  </si>
  <si>
    <t>False</t>
  </si>
  <si>
    <t>{4e239e14-d2c5-4861-8c87-be804cb07895}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</si>
  <si>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</si>
  <si>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</si>
  <si>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</si>
  <si>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</si>
  <si>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</si>
  <si>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</si>
  <si>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</si>
  <si>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</si>
  <si>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IprDivChod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</si>
  <si>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</si>
  <si>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</si>
  <si>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Chodník v ulici Vlašimská v Divišově</t>
  </si>
  <si>
    <t>KSO:</t>
  </si>
  <si>
    <t>CC-CZ:</t>
  </si>
  <si>
    <t>Místo:</t>
  </si>
  <si>
    <t>Divišov</t>
  </si>
  <si>
    <t>Datum:</t>
  </si>
  <si>
    <t>Zadavatel:</t>
  </si>
  <si>
    <t>IČ:</t>
  </si>
  <si>
    <t>Městys Divišov, Horní náměstí 21, Divišov</t>
  </si>
  <si>
    <t>DIČ:</t>
  </si>
  <si>
    <t>Uchazeč:</t>
  </si>
  <si>
    <t>Vyplň údaj</t>
  </si>
  <si>
    <t>Projektant:</t>
  </si>
  <si>
    <t>IPROS s.r.o.,Tyršova 2076, 256 01 Benešov</t>
  </si>
  <si>
    <t>True</t>
  </si>
  <si>
    <t>Zpracovatel:</t>
  </si>
  <si>
    <t/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</si>
  <si>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</si>
  <si>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</si>
  <si>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</si>
  <si>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</si>
  <si>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</si>
  <si>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</si>
  <si>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</si>
  <si>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</si>
  <si>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</si>
  <si>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</si>
  <si>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</si>
  <si>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</si>
  <si>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</si>
  <si>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</si>
  <si>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</si>
  <si>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</si>
  <si>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</si>
  <si>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</si>
  <si>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</si>
  <si>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</si>
  <si>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</si>
  <si>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</si>
  <si>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</si>
  <si>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</si>
  <si>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</si>
  <si>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</si>
  <si>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</si>
  <si>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</si>
  <si>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</si>
  <si>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</si>
  <si>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</si>
  <si>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</si>
  <si>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</si>
  <si>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</si>
  <si>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</si>
  <si>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</si>
  <si>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</si>
  <si>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</si>
  <si>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</si>
  <si>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</si>
  <si>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</si>
  <si>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</si>
  <si>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</si>
  <si>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</si>
  <si>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</si>
  <si>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</si>
  <si>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</si>
  <si>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</si>
  <si>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</si>
  <si>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</si>
  <si>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</si>
  <si>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</si>
  <si>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</si>
  <si>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</si>
  <si>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</si>
  <si>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</si>
  <si>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>1 - Zemní práce</t>
  </si>
  <si>
    <t>3 - Svislé a kompletní konstrukce</t>
  </si>
  <si>
    <t>5 - Komunikace pozemní</t>
  </si>
  <si>
    <t>9 - Ostatní konstrukce a práce, bourání</t>
  </si>
  <si>
    <t>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</si>
  <si>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</si>
  <si>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</si>
  <si>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</si>
  <si>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</si>
  <si>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</si>
  <si>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</si>
  <si>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</si>
  <si>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</si>
  <si>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</si>
  <si>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</si>
  <si>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</si>
  <si>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</si>
  <si>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</si>
  <si>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</si>
  <si>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</si>
  <si>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</si>
  <si>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</si>
  <si>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</si>
  <si>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112101102</t>
  </si>
  <si>
    <t>Odstranění stromů listnatých průměru kmene do 500 mm</t>
  </si>
  <si>
    <t>kus</t>
  </si>
  <si>
    <t>4</t>
  </si>
  <si>
    <t>1394687641</t>
  </si>
  <si>
    <t>112201102</t>
  </si>
  <si>
    <t>Odstranění pařezů D do 500 mm</t>
  </si>
  <si>
    <t>1787136454</t>
  </si>
  <si>
    <t>3</t>
  </si>
  <si>
    <t>113107142</t>
  </si>
  <si>
    <t>Odstranění podkladu živičného tl 100 mm ručně</t>
  </si>
  <si>
    <t>m2</t>
  </si>
  <si>
    <t>1134419405</t>
  </si>
  <si>
    <t>121101101</t>
  </si>
  <si>
    <t>Sejmutí ornice s přemístěním na vzdálenost do 50 m</t>
  </si>
  <si>
    <t>m3</t>
  </si>
  <si>
    <t>-1114661963</t>
  </si>
  <si>
    <t>5</t>
  </si>
  <si>
    <t>122302201</t>
  </si>
  <si>
    <t>Odkopávky a prokopávky nezapažené pro silnice objemu do 100 m3 v hornině tř. 4</t>
  </si>
  <si>
    <t>-1844139056</t>
  </si>
  <si>
    <t>6</t>
  </si>
  <si>
    <t>133201101</t>
  </si>
  <si>
    <t>Hloubení šachet v hornině tř. 3 objemu do 100 m3 - sloupky oplocení</t>
  </si>
  <si>
    <t>399100953</t>
  </si>
  <si>
    <t>7</t>
  </si>
  <si>
    <t>162201101</t>
  </si>
  <si>
    <t>Vodorovné přemístění do 20 m výkopku/sypaniny z horniny tř. 1 až 4 odkopávek do násypů</t>
  </si>
  <si>
    <t>-1132688815</t>
  </si>
  <si>
    <t>8</t>
  </si>
  <si>
    <t>162201102</t>
  </si>
  <si>
    <t>Vodorovné přemístění do 50 m výkopku/sypaniny z horniny tř. 1 až 4 - ornice po staveništi</t>
  </si>
  <si>
    <t>-930789907</t>
  </si>
  <si>
    <t>9</t>
  </si>
  <si>
    <t>162301402</t>
  </si>
  <si>
    <t>Vodorovné přemístění větví stromů listnatých do 5 km D kmene do 500 mm</t>
  </si>
  <si>
    <t>414375953</t>
  </si>
  <si>
    <t>10</t>
  </si>
  <si>
    <t>162301412</t>
  </si>
  <si>
    <t>Vodorovné přemístění kmenů stromů listnatých do 5 km D kmene do 500 mm</t>
  </si>
  <si>
    <t>238119832</t>
  </si>
  <si>
    <t>11</t>
  </si>
  <si>
    <t>162301422</t>
  </si>
  <si>
    <t>Vodorovné přemístění pařezů do 5 km D do 500 mm</t>
  </si>
  <si>
    <t>1935356747</t>
  </si>
  <si>
    <t>12</t>
  </si>
  <si>
    <t>162701104</t>
  </si>
  <si>
    <t>Vodorovné přemístění do 9000 m výkopku/sypaniny z horniny tř. 1 až 4 - dovezení doplnění násypu</t>
  </si>
  <si>
    <t>1840503133</t>
  </si>
  <si>
    <t>13</t>
  </si>
  <si>
    <t>M</t>
  </si>
  <si>
    <t>583441777</t>
  </si>
  <si>
    <t>štěrkodrť frakce 0/63</t>
  </si>
  <si>
    <t>t</t>
  </si>
  <si>
    <t>2106471274</t>
  </si>
  <si>
    <t>14</t>
  </si>
  <si>
    <t>167101101</t>
  </si>
  <si>
    <t>Nakládání výkopku z hornin tř. 1 až 4 do 100 m3 - ornice po staveništi</t>
  </si>
  <si>
    <t>462133641</t>
  </si>
  <si>
    <t>171201201</t>
  </si>
  <si>
    <t>Uložení sypaniny na skládky - ornice na staveništi</t>
  </si>
  <si>
    <t>216383776</t>
  </si>
  <si>
    <t>16</t>
  </si>
  <si>
    <t>171101104</t>
  </si>
  <si>
    <t>Uložení sypaniny z hornin soudržných do násypů zhutněných do 102 % PS</t>
  </si>
  <si>
    <t>419330960</t>
  </si>
  <si>
    <t>17</t>
  </si>
  <si>
    <t>181202305</t>
  </si>
  <si>
    <t>Úprava pláně na násypech se zhutněním</t>
  </si>
  <si>
    <t>-2000748310</t>
  </si>
  <si>
    <t>18</t>
  </si>
  <si>
    <t>181301104</t>
  </si>
  <si>
    <t>Rozprostření ornice tl vrstvy do 250 mm pl do 500 m2 v rovině nebo ve svahu do 1:5</t>
  </si>
  <si>
    <t>-1111375269</t>
  </si>
  <si>
    <t>19</t>
  </si>
  <si>
    <t>181411131</t>
  </si>
  <si>
    <t>Založení parkového trávníku výsevem plochy do 1000 m2 v rovině a ve svahu do 1:5</t>
  </si>
  <si>
    <t>-382090869</t>
  </si>
  <si>
    <t>20</t>
  </si>
  <si>
    <t>00572410</t>
  </si>
  <si>
    <t>osivo směs travní parková</t>
  </si>
  <si>
    <t>kg</t>
  </si>
  <si>
    <t>-1634022488</t>
  </si>
  <si>
    <t>182201101</t>
  </si>
  <si>
    <t>Svahování násypů</t>
  </si>
  <si>
    <t>-442359129</t>
  </si>
  <si>
    <t>22</t>
  </si>
  <si>
    <t>183101114</t>
  </si>
  <si>
    <t>Hloubení jamek bez výměny půdy zeminy tř 1 až 4 objem do 0,125 m3 v rovině a svahu do 1:5</t>
  </si>
  <si>
    <t>1436519824</t>
  </si>
  <si>
    <t>23</t>
  </si>
  <si>
    <t>184004613</t>
  </si>
  <si>
    <t>Výsadba sazenic stromů v jutovém obalu do jamky D 500 mm hl 500 mm bal D nad 300 do 400 mm</t>
  </si>
  <si>
    <t>-1635247358</t>
  </si>
  <si>
    <t>24</t>
  </si>
  <si>
    <t>265-1</t>
  </si>
  <si>
    <t>Dodávka stromků výška cca 150 cm - lípa</t>
  </si>
  <si>
    <t>ks</t>
  </si>
  <si>
    <t>-483043472</t>
  </si>
  <si>
    <t>Svislé a kompletní konstrukce</t>
  </si>
  <si>
    <t>25</t>
  </si>
  <si>
    <t>327122112</t>
  </si>
  <si>
    <t>Opěrná zeď samonosná ze ŽB dílců tvaru L v 800 mm</t>
  </si>
  <si>
    <t>m</t>
  </si>
  <si>
    <t>1196131894</t>
  </si>
  <si>
    <t>26</t>
  </si>
  <si>
    <t>327122114R</t>
  </si>
  <si>
    <t>Opěrná zeď samonosná ze ŽB dílců tvaru L v 1300 mm</t>
  </si>
  <si>
    <t>1527316116</t>
  </si>
  <si>
    <t>27</t>
  </si>
  <si>
    <t>338171123</t>
  </si>
  <si>
    <t>Osazování sloupků a vzpěr plotových ocelových v do 2,60 m se zabetonováním</t>
  </si>
  <si>
    <t>-24258127</t>
  </si>
  <si>
    <t>28</t>
  </si>
  <si>
    <t>4502100792</t>
  </si>
  <si>
    <t>Plotová vzpěra délka 1500 mm průměr 38 mm pozinkovaná s vrstvou PVC</t>
  </si>
  <si>
    <t>-2135817079</t>
  </si>
  <si>
    <t>29</t>
  </si>
  <si>
    <t>4502100754</t>
  </si>
  <si>
    <t>Plotový sloupek výška 2500 mm průměr 48 mm s PVC vrstvou</t>
  </si>
  <si>
    <t>-1329056904</t>
  </si>
  <si>
    <t>30</t>
  </si>
  <si>
    <t>338171125</t>
  </si>
  <si>
    <t>Osazování  vzpěr plotových ocelových v do 2,60 m ukotvením k pevnému podkladu</t>
  </si>
  <si>
    <t>-599012419</t>
  </si>
  <si>
    <t>31</t>
  </si>
  <si>
    <t>348121221</t>
  </si>
  <si>
    <t>Osazení podhrabových desek délky do 3 m na ocelové plotové sloupky</t>
  </si>
  <si>
    <t>-1722712241</t>
  </si>
  <si>
    <t>32</t>
  </si>
  <si>
    <t>34855M</t>
  </si>
  <si>
    <t>Dodávka držáku podhraboveé desky výška: 300 mm</t>
  </si>
  <si>
    <t>867174085</t>
  </si>
  <si>
    <t>33</t>
  </si>
  <si>
    <t>4502100000</t>
  </si>
  <si>
    <t>Plotová betonová podhrabová deska hladká 2950x300x50 mm</t>
  </si>
  <si>
    <t>1905806213</t>
  </si>
  <si>
    <t>34</t>
  </si>
  <si>
    <t>348401120</t>
  </si>
  <si>
    <t>Montáž oplocení ze strojového pletiva s napínacími dráty výšky do 1,6 m</t>
  </si>
  <si>
    <t>-336603192</t>
  </si>
  <si>
    <t>35</t>
  </si>
  <si>
    <t>31327502</t>
  </si>
  <si>
    <t>pletivo drátěné plastifikované se čtvercovými oky 50/2,2mm v 1500mm</t>
  </si>
  <si>
    <t>383219607</t>
  </si>
  <si>
    <t>36</t>
  </si>
  <si>
    <t>15619100</t>
  </si>
  <si>
    <t>drát poplastovaný kruhový napínací 2,5/3,5mm</t>
  </si>
  <si>
    <t>-370891895</t>
  </si>
  <si>
    <t>Komunikace pozemní</t>
  </si>
  <si>
    <t>37</t>
  </si>
  <si>
    <t>564750011</t>
  </si>
  <si>
    <t>Podklad z kameniva hrubého drceného vel. 8-16 mm tl 150 mm</t>
  </si>
  <si>
    <t>571026310</t>
  </si>
  <si>
    <t>38</t>
  </si>
  <si>
    <t>564851111</t>
  </si>
  <si>
    <t>Podklad ze štěrkodrtě ŠD tl 150 mm</t>
  </si>
  <si>
    <t>1652604374</t>
  </si>
  <si>
    <t>39</t>
  </si>
  <si>
    <t>566901232</t>
  </si>
  <si>
    <t>Vyspravení podkladu po překopech ing sítí plochy přes 15 m2 štěrkodrtí tl. 150 mm</t>
  </si>
  <si>
    <t>-592174124</t>
  </si>
  <si>
    <t>40</t>
  </si>
  <si>
    <t>566901261</t>
  </si>
  <si>
    <t>Vyspravení podkladu po překopech ing sítí plochy přes 15 m2 obalovaným kamenivem ACP (OK) tl. 100 mm</t>
  </si>
  <si>
    <t>-74484724</t>
  </si>
  <si>
    <t>41</t>
  </si>
  <si>
    <t>572341111</t>
  </si>
  <si>
    <t>Vyspravení krytu komunikací po překopech plochy přes 15 m2 asfalt betonem ACO (AB) tl 50 mm</t>
  </si>
  <si>
    <t>881028149</t>
  </si>
  <si>
    <t>42</t>
  </si>
  <si>
    <t>596211122</t>
  </si>
  <si>
    <t>Kladení zámkové dlažby komunikací pro pěší tl 60 mm skupiny B pl do 300 m2</t>
  </si>
  <si>
    <t>1059674186</t>
  </si>
  <si>
    <t>43</t>
  </si>
  <si>
    <t>BET.K06C01</t>
  </si>
  <si>
    <t>dlažba BEST-KLASIKO 20 x 10 x 6 cm přírodní</t>
  </si>
  <si>
    <t>-1343252070</t>
  </si>
  <si>
    <t>44</t>
  </si>
  <si>
    <t>BET.K06N02</t>
  </si>
  <si>
    <t>dlažba BEST-KLASIKO pro nevidomé 20 x 10 x 6 cm barevná</t>
  </si>
  <si>
    <t>553657056</t>
  </si>
  <si>
    <t>Ostatní konstrukce a práce, bourání</t>
  </si>
  <si>
    <t>45</t>
  </si>
  <si>
    <t>916131113</t>
  </si>
  <si>
    <t>Osazení silničního obrubníku betonového ležatého s boční opěrou do lože z betonu prostého</t>
  </si>
  <si>
    <t>1900695901</t>
  </si>
  <si>
    <t>46</t>
  </si>
  <si>
    <t>BET.M25C01</t>
  </si>
  <si>
    <t>obrubník BEST-MONO II, 100x15/12x25 cm, přírodní</t>
  </si>
  <si>
    <t>135623705</t>
  </si>
  <si>
    <t>47</t>
  </si>
  <si>
    <t>916131213</t>
  </si>
  <si>
    <t>Osazení silničního obrubníku betonového stojatého s boční opěrou do lože z betonu prostého</t>
  </si>
  <si>
    <t>-985119983</t>
  </si>
  <si>
    <t>48</t>
  </si>
  <si>
    <t>-1343546717</t>
  </si>
  <si>
    <t>49</t>
  </si>
  <si>
    <t>916331112</t>
  </si>
  <si>
    <t>-883887354</t>
  </si>
  <si>
    <t>50</t>
  </si>
  <si>
    <t>59217010</t>
  </si>
  <si>
    <t>294446085</t>
  </si>
  <si>
    <t>51</t>
  </si>
  <si>
    <t>916991121</t>
  </si>
  <si>
    <t>Lože pod obrubníky, krajníky nebo obruby z dlažebních kostek z betonu prostého</t>
  </si>
  <si>
    <t>-1213745988</t>
  </si>
  <si>
    <t>52</t>
  </si>
  <si>
    <t>919112213</t>
  </si>
  <si>
    <t>Řezání spár pro vytvoření komůrky š 10 mm hl 25 mm pro těsnící zálivku v živičném krytu</t>
  </si>
  <si>
    <t>-1412774449</t>
  </si>
  <si>
    <t>53</t>
  </si>
  <si>
    <t>919121213</t>
  </si>
  <si>
    <t>Těsnění spár zálivkou za studena pro komůrky š 10 mm hl 25 mm bez těsnicího profilu</t>
  </si>
  <si>
    <t>1044416246</t>
  </si>
  <si>
    <t>54</t>
  </si>
  <si>
    <t>919535557</t>
  </si>
  <si>
    <t>Obetonování trubního propustku betonem prostým tř. C 16/20</t>
  </si>
  <si>
    <t>-1704131859</t>
  </si>
  <si>
    <t>55</t>
  </si>
  <si>
    <t>919551111R</t>
  </si>
  <si>
    <t>Zřízení propustku z trub plastových PE rýhovaných se spojkami nebo s hrdlem DN 250 mm</t>
  </si>
  <si>
    <t>1153142460</t>
  </si>
  <si>
    <t>56</t>
  </si>
  <si>
    <t>28614150</t>
  </si>
  <si>
    <t>trubka kanalizační PP korugovaná DN 250x6000 mm s hrdlem SN10</t>
  </si>
  <si>
    <t>2048159754</t>
  </si>
  <si>
    <t>57</t>
  </si>
  <si>
    <t>919735112</t>
  </si>
  <si>
    <t>Řezání stávajícího živičného krytu hl do 100 mm</t>
  </si>
  <si>
    <t>-380761744</t>
  </si>
  <si>
    <t>58</t>
  </si>
  <si>
    <t>936173111</t>
  </si>
  <si>
    <t>Osazování ocelových konstrukcí na zdi a valy hmotnosti do 20 kg</t>
  </si>
  <si>
    <t>159358764</t>
  </si>
  <si>
    <t>59</t>
  </si>
  <si>
    <t>773-1</t>
  </si>
  <si>
    <t>Zábradlí ocelové trubkové s tyčovou výplní, žárově pozinkové dl. 930mm  - hmotnost 16,97 Kg</t>
  </si>
  <si>
    <t>-1775043933</t>
  </si>
  <si>
    <t>60</t>
  </si>
  <si>
    <t>976-11</t>
  </si>
  <si>
    <t>Dopravní značení po dobu výstavby</t>
  </si>
  <si>
    <t>kpl</t>
  </si>
  <si>
    <t>-1451922387</t>
  </si>
  <si>
    <t>61</t>
  </si>
  <si>
    <t>976-12</t>
  </si>
  <si>
    <t>Vytyčení kabelů a inženýrských sítí</t>
  </si>
  <si>
    <t>-646761808</t>
  </si>
  <si>
    <t>998</t>
  </si>
  <si>
    <t>Přesun hmot</t>
  </si>
  <si>
    <t>62</t>
  </si>
  <si>
    <t>998223011</t>
  </si>
  <si>
    <t>Přesun hmot pro pozemní komunikace s krytem dlážděným</t>
  </si>
  <si>
    <t>-917049274</t>
  </si>
  <si>
    <t>provede městys Divišov</t>
  </si>
  <si>
    <t>obrubník betonový zahradní přírodní šedá 500x50x150mm</t>
  </si>
  <si>
    <t>Osazení zahradního obrubníku betonového do lože z betonu s boční opěrou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</si>
</sst>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  <charset val="1"/>
    </font>
    <font>
      <sz val="8"/>
      <color rgb="FFFFFFFF"/>
      <name val="Arial CE"/>
      <family val="2"/>
      <charset val="1"/>
    </font>
    <font>
      <b/>
      <sz val="14"/>
      <name val="Arial CE"/>
      <family val="2"/>
      <charset val="1"/>
    </font>
    <font>
      <sz val="8"/>
      <color rgb="FF3366FF"/>
      <name val="Arial CE"/>
      <family val="2"/>
      <charset val="1"/>
    </font>
    <font>
      <b/>
      <sz val="12"/>
      <color rgb="FF969696"/>
      <name val="Arial CE"/>
      <family val="2"/>
      <charset val="1"/>
    </font>
    <font>
      <sz val="10"/>
      <color rgb="FF969696"/>
      <name val="Arial CE"/>
      <family val="2"/>
      <charset val="1"/>
    </font>
    <font>
      <sz val="10"/>
      <name val="Arial CE"/>
      <family val="2"/>
      <charset val="1"/>
    </font>
    <font>
      <b/>
      <sz val="8"/>
      <color rgb="FF969696"/>
      <name val="Arial CE"/>
      <family val="2"/>
      <charset val="1"/>
    </font>
    <font>
      <b/>
      <sz val="11"/>
      <name val="Arial CE"/>
      <family val="2"/>
      <charset val="1"/>
    </font>
    <font>
      <b/>
      <sz val="10"/>
      <name val="Arial CE"/>
      <family val="2"/>
      <charset val="1"/>
    </font>
    <font>
      <b/>
      <sz val="10"/>
      <color rgb="FF969696"/>
      <name val="Arial CE"/>
      <family val="2"/>
      <charset val="1"/>
    </font>
    <font>
      <b/>
      <sz val="12"/>
      <name val="Arial CE"/>
      <family val="2"/>
      <charset val="1"/>
    </font>
    <font>
      <b/>
      <sz val="10"/>
      <color rgb="FF464646"/>
      <name val="Arial CE"/>
      <family val="2"/>
      <charset val="1"/>
    </font>
    <font>
      <sz val="12"/>
      <color rgb="FF969696"/>
      <name val="Arial CE"/>
      <family val="2"/>
      <charset val="1"/>
    </font>
    <font>
      <sz val="9"/>
      <name val="Arial CE"/>
      <family val="2"/>
      <charset val="1"/>
    </font>
    <font>
      <sz val="9"/>
      <color rgb="FF969696"/>
      <name val="Arial CE"/>
      <family val="2"/>
      <charset val="1"/>
    </font>
    <font>
      <b/>
      <sz val="12"/>
      <color rgb="FF960000"/>
      <name val="Arial CE"/>
      <family val="2"/>
      <charset val="1"/>
    </font>
    <font>
      <sz val="18"/>
      <color rgb="FF0000FF"/>
      <name val="Arial CE"/>
      <family val="2"/>
      <charset val="1"/>
    </font>
    <font>
      <u/>
      <sz val="11"/>
      <color rgb="FF0000FF"/>
      <name val="Arial CE"/>
      <family val="2"/>
      <charset val="1"/>
    </font>
    <font>
      <sz val="11"/>
      <name val="Arial CE"/>
      <family val="2"/>
      <charset val="1"/>
    </font>
    <font>
      <b/>
      <sz val="11"/>
      <color rgb="FF003366"/>
      <name val="Arial CE"/>
      <family val="2"/>
      <charset val="1"/>
    </font>
    <font>
      <sz val="11"/>
      <color rgb="FF003366"/>
      <name val="Arial CE"/>
      <family val="2"/>
      <charset val="1"/>
    </font>
    <font>
      <sz val="11"/>
      <color rgb="FF969696"/>
      <name val="Arial CE"/>
      <family val="2"/>
      <charset val="1"/>
    </font>
    <font>
      <sz val="10"/>
      <color rgb="FF3366FF"/>
      <name val="Arial CE"/>
      <family val="2"/>
      <charset val="1"/>
    </font>
    <font>
      <sz val="8"/>
      <color rgb="FF969696"/>
      <name val="Arial CE"/>
      <family val="2"/>
      <charset val="1"/>
    </font>
    <font>
      <b/>
      <sz val="12"/>
      <color rgb="FF800000"/>
      <name val="Arial CE"/>
      <family val="2"/>
      <charset val="1"/>
    </font>
    <font>
      <sz val="12"/>
      <color rgb="FF003366"/>
      <name val="Arial CE"/>
      <family val="2"/>
      <charset val="1"/>
    </font>
    <font>
      <sz val="10"/>
      <color rgb="FF003366"/>
      <name val="Arial CE"/>
      <family val="2"/>
      <charset val="1"/>
    </font>
    <font>
      <sz val="8"/>
      <color rgb="FF960000"/>
      <name val="Arial CE"/>
      <family val="2"/>
      <charset val="1"/>
    </font>
    <font>
      <b/>
      <sz val="8"/>
      <name val="Arial CE"/>
      <family val="2"/>
      <charset val="1"/>
    </font>
    <font>
      <sz val="8"/>
      <color rgb="FF003366"/>
      <name val="Arial CE"/>
      <family val="2"/>
      <charset val="1"/>
    </font>
    <font>
      <i/>
      <sz val="9"/>
      <color rgb="FF0000FF"/>
      <name val="Arial CE"/>
      <family val="2"/>
      <charset val="1"/>
    </font>
    <font>
      <i/>
      <sz val="8"/>
      <color rgb="FF0000FF"/>
      <name val="Arial CE"/>
      <family val="2"/>
      <charset val="1"/>
    </font>
    <font>
      <i/>
      <sz val="9"/>
      <color rgb="FF0000FF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BEBEBE"/>
        <bgColor rgb="FFD2D2D2"/>
      </patternFill>
    </fill>
    <fill>
      <patternFill patternType="solid">
        <fgColor rgb="FFD2D2D2"/>
        <bgColor rgb="FFBEBEBE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18" fillId="0" borderId="0"/>
  </cellStyleXfs>
  <cellXfs count="253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9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11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11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2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5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8" fillId="0" borderId="3" xfId="0" applyFont="1" applyBorder="1" applyAlignment="1">
      <alignment vertical="center"/>
    </xf>
    <xf numFmtId="0" fontId="9" fillId="0" borderId="0" xfId="0" applyFont="1" applyAlignment="1" applyProtection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4" fillId="4" borderId="0" xfId="0" applyFont="1" applyFill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3" xfId="0" applyFont="1" applyBorder="1" applyAlignment="1">
      <alignment vertical="center"/>
    </xf>
    <xf numFmtId="4" fontId="13" fillId="0" borderId="18" xfId="0" applyNumberFormat="1" applyFont="1" applyBorder="1" applyAlignment="1" applyProtection="1">
      <alignment vertical="center"/>
    </xf>
    <xf numFmtId="4" fontId="13" fillId="0" borderId="0" xfId="0" applyNumberFormat="1" applyFont="1" applyBorder="1" applyAlignment="1" applyProtection="1">
      <alignment vertical="center"/>
    </xf>
    <xf numFmtId="166" fontId="13" fillId="0" borderId="0" xfId="0" applyNumberFormat="1" applyFont="1" applyBorder="1" applyAlignment="1" applyProtection="1">
      <alignment vertical="center"/>
    </xf>
    <xf numFmtId="4" fontId="13" fillId="0" borderId="14" xfId="0" applyNumberFormat="1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7" fillId="0" borderId="0" xfId="1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3" xfId="0" applyFont="1" applyBorder="1" applyAlignment="1">
      <alignment vertical="center"/>
    </xf>
    <xf numFmtId="4" fontId="22" fillId="0" borderId="19" xfId="0" applyNumberFormat="1" applyFont="1" applyBorder="1" applyAlignment="1" applyProtection="1">
      <alignment vertical="center"/>
    </xf>
    <xf numFmtId="4" fontId="22" fillId="0" borderId="20" xfId="0" applyNumberFormat="1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4" fontId="22" fillId="0" borderId="21" xfId="0" applyNumberFormat="1" applyFont="1" applyBorder="1" applyAlignment="1" applyProtection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165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164" fontId="5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11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11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165" fontId="6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14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4" fillId="4" borderId="0" xfId="0" applyFont="1" applyFill="1" applyAlignment="1" applyProtection="1">
      <alignment horizontal="right" vertical="center"/>
    </xf>
    <xf numFmtId="0" fontId="25" fillId="0" borderId="0" xfId="0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26" fillId="0" borderId="0" xfId="0" applyFont="1" applyAlignment="1">
      <alignment vertical="center"/>
    </xf>
    <xf numFmtId="0" fontId="26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20" xfId="0" applyFont="1" applyBorder="1" applyAlignment="1" applyProtection="1">
      <alignment horizontal="left" vertical="center"/>
    </xf>
    <xf numFmtId="0" fontId="26" fillId="0" borderId="20" xfId="0" applyFont="1" applyBorder="1" applyAlignment="1" applyProtection="1">
      <alignment vertical="center"/>
    </xf>
    <xf numFmtId="0" fontId="26" fillId="0" borderId="20" xfId="0" applyFont="1" applyBorder="1" applyAlignment="1" applyProtection="1">
      <alignment vertical="center"/>
      <protection locked="0"/>
    </xf>
    <xf numFmtId="4" fontId="26" fillId="0" borderId="20" xfId="0" applyNumberFormat="1" applyFont="1" applyBorder="1" applyAlignment="1" applyProtection="1">
      <alignment vertical="center"/>
    </xf>
    <xf numFmtId="0" fontId="2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20" xfId="0" applyFont="1" applyBorder="1" applyAlignment="1" applyProtection="1">
      <alignment horizontal="left" vertical="center"/>
    </xf>
    <xf numFmtId="0" fontId="27" fillId="0" borderId="20" xfId="0" applyFont="1" applyBorder="1" applyAlignment="1" applyProtection="1">
      <alignment vertical="center"/>
    </xf>
    <xf numFmtId="0" fontId="27" fillId="0" borderId="20" xfId="0" applyFont="1" applyBorder="1" applyAlignment="1" applyProtection="1">
      <alignment vertical="center"/>
      <protection locked="0"/>
    </xf>
    <xf numFmtId="4" fontId="27" fillId="0" borderId="20" xfId="0" applyNumberFormat="1" applyFont="1" applyBorder="1" applyAlignment="1" applyProtection="1">
      <alignment vertical="center"/>
    </xf>
    <xf numFmtId="0" fontId="2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4" fillId="4" borderId="15" xfId="0" applyFont="1" applyFill="1" applyBorder="1" applyAlignment="1" applyProtection="1">
      <alignment horizontal="center" vertical="center" wrapText="1"/>
    </xf>
    <xf numFmtId="0" fontId="14" fillId="4" borderId="16" xfId="0" applyFont="1" applyFill="1" applyBorder="1" applyAlignment="1" applyProtection="1">
      <alignment horizontal="center" vertical="center" wrapText="1"/>
    </xf>
    <xf numFmtId="0" fontId="14" fillId="4" borderId="16" xfId="0" applyFont="1" applyFill="1" applyBorder="1" applyAlignment="1" applyProtection="1">
      <alignment horizontal="center" vertical="center" wrapText="1"/>
      <protection locked="0"/>
    </xf>
    <xf numFmtId="0" fontId="14" fillId="4" borderId="17" xfId="0" applyFont="1" applyFill="1" applyBorder="1" applyAlignment="1" applyProtection="1">
      <alignment horizontal="center" vertical="center" wrapText="1"/>
    </xf>
    <xf numFmtId="0" fontId="14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6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30" fillId="0" borderId="0" xfId="0" applyFont="1" applyAlignment="1"/>
    <xf numFmtId="0" fontId="30" fillId="0" borderId="3" xfId="0" applyFont="1" applyBorder="1" applyAlignment="1" applyProtection="1"/>
    <xf numFmtId="0" fontId="30" fillId="0" borderId="0" xfId="0" applyFont="1" applyAlignment="1" applyProtection="1"/>
    <xf numFmtId="0" fontId="30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left"/>
    </xf>
    <xf numFmtId="0" fontId="30" fillId="0" borderId="0" xfId="0" applyFont="1" applyAlignment="1" applyProtection="1">
      <protection locked="0"/>
    </xf>
    <xf numFmtId="4" fontId="26" fillId="0" borderId="0" xfId="0" applyNumberFormat="1" applyFont="1" applyAlignment="1" applyProtection="1"/>
    <xf numFmtId="0" fontId="30" fillId="0" borderId="3" xfId="0" applyFont="1" applyBorder="1" applyAlignment="1"/>
    <xf numFmtId="0" fontId="30" fillId="0" borderId="18" xfId="0" applyFont="1" applyBorder="1" applyAlignment="1" applyProtection="1"/>
    <xf numFmtId="0" fontId="30" fillId="0" borderId="0" xfId="0" applyFont="1" applyBorder="1" applyAlignment="1" applyProtection="1"/>
    <xf numFmtId="166" fontId="30" fillId="0" borderId="0" xfId="0" applyNumberFormat="1" applyFont="1" applyBorder="1" applyAlignment="1" applyProtection="1"/>
    <xf numFmtId="166" fontId="30" fillId="0" borderId="14" xfId="0" applyNumberFormat="1" applyFont="1" applyBorder="1" applyAlignment="1" applyProtection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4" fontId="30" fillId="0" borderId="0" xfId="0" applyNumberFormat="1" applyFont="1" applyAlignment="1">
      <alignment vertical="center"/>
    </xf>
    <xf numFmtId="0" fontId="27" fillId="0" borderId="0" xfId="0" applyFont="1" applyAlignment="1" applyProtection="1">
      <alignment horizontal="left"/>
    </xf>
    <xf numFmtId="4" fontId="27" fillId="0" borderId="0" xfId="0" applyNumberFormat="1" applyFont="1" applyAlignment="1" applyProtection="1"/>
    <xf numFmtId="0" fontId="14" fillId="0" borderId="22" xfId="0" applyFont="1" applyBorder="1" applyAlignment="1" applyProtection="1">
      <alignment horizontal="center" vertical="center"/>
    </xf>
    <xf numFmtId="49" fontId="14" fillId="0" borderId="22" xfId="0" applyNumberFormat="1" applyFont="1" applyBorder="1" applyAlignment="1" applyProtection="1">
      <alignment horizontal="left" vertical="center" wrapText="1"/>
    </xf>
    <xf numFmtId="0" fontId="14" fillId="0" borderId="22" xfId="0" applyFont="1" applyBorder="1" applyAlignment="1" applyProtection="1">
      <alignment horizontal="left" vertical="center" wrapText="1"/>
    </xf>
    <xf numFmtId="0" fontId="14" fillId="0" borderId="22" xfId="0" applyFont="1" applyBorder="1" applyAlignment="1" applyProtection="1">
      <alignment horizontal="center" vertical="center" wrapText="1"/>
    </xf>
    <xf numFmtId="167" fontId="14" fillId="0" borderId="22" xfId="0" applyNumberFormat="1" applyFont="1" applyBorder="1" applyAlignment="1" applyProtection="1">
      <alignment vertical="center"/>
    </xf>
    <xf numFmtId="4" fontId="14" fillId="2" borderId="22" xfId="0" applyNumberFormat="1" applyFont="1" applyFill="1" applyBorder="1" applyAlignment="1" applyProtection="1">
      <alignment vertical="center"/>
      <protection locked="0"/>
    </xf>
    <xf numFmtId="4" fontId="14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5" fillId="2" borderId="18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166" fontId="15" fillId="0" borderId="0" xfId="0" applyNumberFormat="1" applyFont="1" applyBorder="1" applyAlignment="1" applyProtection="1">
      <alignment vertical="center"/>
    </xf>
    <xf numFmtId="166" fontId="15" fillId="0" borderId="14" xfId="0" applyNumberFormat="1" applyFont="1" applyBorder="1" applyAlignment="1" applyProtection="1">
      <alignment vertical="center"/>
    </xf>
    <xf numFmtId="0" fontId="1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5" fillId="0" borderId="20" xfId="0" applyNumberFormat="1" applyFont="1" applyBorder="1" applyAlignment="1" applyProtection="1">
      <alignment vertical="center"/>
    </xf>
    <xf numFmtId="166" fontId="15" fillId="0" borderId="21" xfId="0" applyNumberFormat="1" applyFont="1" applyBorder="1" applyAlignment="1" applyProtection="1">
      <alignment vertical="center"/>
    </xf>
    <xf numFmtId="0" fontId="33" fillId="0" borderId="22" xfId="0" applyFont="1" applyBorder="1" applyAlignment="1" applyProtection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49" fontId="6" fillId="2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 wrapText="1"/>
    </xf>
    <xf numFmtId="4" fontId="9" fillId="0" borderId="5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164" fontId="5" fillId="0" borderId="0" xfId="0" applyNumberFormat="1" applyFont="1" applyBorder="1" applyAlignment="1" applyProtection="1">
      <alignment horizontal="left" vertical="center"/>
    </xf>
    <xf numFmtId="4" fontId="10" fillId="0" borderId="0" xfId="0" applyNumberFormat="1" applyFont="1" applyBorder="1" applyAlignment="1" applyProtection="1">
      <alignment vertical="center"/>
    </xf>
    <xf numFmtId="0" fontId="11" fillId="3" borderId="7" xfId="0" applyFont="1" applyFill="1" applyBorder="1" applyAlignment="1" applyProtection="1">
      <alignment horizontal="left" vertical="center"/>
    </xf>
    <xf numFmtId="4" fontId="11" fillId="3" borderId="8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165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 wrapText="1"/>
    </xf>
    <xf numFmtId="0" fontId="13" fillId="0" borderId="11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left" vertical="center" wrapText="1"/>
    </xf>
    <xf numFmtId="4" fontId="21" fillId="0" borderId="0" xfId="0" applyNumberFormat="1" applyFont="1" applyBorder="1" applyAlignment="1" applyProtection="1">
      <alignment vertical="center"/>
    </xf>
    <xf numFmtId="0" fontId="14" fillId="4" borderId="6" xfId="0" applyFont="1" applyFill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right" vertical="center"/>
    </xf>
    <xf numFmtId="0" fontId="14" fillId="4" borderId="8" xfId="0" applyFont="1" applyFill="1" applyBorder="1" applyAlignment="1" applyProtection="1">
      <alignment horizontal="center" vertical="center"/>
    </xf>
    <xf numFmtId="4" fontId="16" fillId="0" borderId="0" xfId="0" applyNumberFormat="1" applyFont="1" applyBorder="1" applyAlignment="1" applyProtection="1">
      <alignment horizontal="right" vertical="center"/>
    </xf>
    <xf numFmtId="4" fontId="16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EBEB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27000</xdr:colOff>
      <xdr:row>0</xdr:row>
      <xdr:rowOff>0</xdr:rowOff>
    </xdr:from>
    <xdr:to>
      <xdr:col>0</xdr:col>
      <xdr:colOff>312480</xdr:colOff>
      <xdr:row>1</xdr:row>
      <xdr:rowOff>122400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0"/>
          <a:ext cx="285480" cy="285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27000</xdr:colOff>
      <xdr:row>0</xdr:row>
      <xdr:rowOff>0</xdr:rowOff>
    </xdr:from>
    <xdr:to>
      <xdr:col>0</xdr:col>
      <xdr:colOff>312480</xdr:colOff>
      <xdr:row>1</xdr:row>
      <xdr:rowOff>122400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0"/>
          <a:ext cx="285480" cy="285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opLeftCell="A61" zoomScaleNormal="100" workbookViewId="0">
      <selection activeCell="BI11" sqref="BI11"/>
    </sheetView>
  </sheetViews>
  <sheetFormatPr defaultRowHeight="11.25"/>
  <cols>
    <col min="2" max="2" width="1.6640625"/>
    <col min="3" max="3" width="4.1640625"/>
    <col min="4" max="33" width="2.6640625"/>
    <col min="34" max="34" width="3.33203125"/>
    <col min="35" max="35" width="31.6640625"/>
    <col min="36" max="37" width="2.5"/>
    <col min="39" max="39" width="3.33203125"/>
    <col min="40" max="40" width="13.33203125"/>
    <col min="41" max="41" width="7.5"/>
    <col min="42" max="42" width="4.1640625"/>
    <col min="43" max="43" width="0" hidden="1"/>
    <col min="44" max="44" width="13.6640625"/>
    <col min="45" max="56" width="0" hidden="1"/>
    <col min="57" max="57" width="66.5"/>
    <col min="58" max="70" width="8.5"/>
    <col min="71" max="91" width="0" hidden="1"/>
    <col min="92" max="1025" width="8.5"/>
  </cols>
  <sheetData>
    <row r="1" spans="1:74">
      <c r="A1" s="1" t="s">
        <v>0</v>
      </c>
      <c r="AZ1" s="1"/>
      <c r="BA1" s="1" t="s">
        <v>1</v>
      </c>
      <c r="BB1" s="1" t="s">
        <v>2</v>
      </c>
      <c r="BT1" s="1" t="s">
        <v>3</v>
      </c>
      <c r="BU1" s="1" t="s">
        <v>3</v>
      </c>
      <c r="BV1" s="1" t="s">
        <v>4</v>
      </c>
    </row>
    <row r="2" spans="1:74" ht="36.950000000000003" customHeight="1"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2" t="s">
        <v>5</v>
      </c>
      <c r="BT2" s="2" t="s">
        <v>6</v>
      </c>
    </row>
    <row r="3" spans="1:74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  <c r="BS3" s="2" t="s">
        <v>5</v>
      </c>
      <c r="BT3" s="2" t="s">
        <v>7</v>
      </c>
    </row>
    <row r="4" spans="1:74" ht="24.95" customHeight="1">
      <c r="B4" s="6"/>
      <c r="C4" s="7"/>
      <c r="D4" s="8" t="s">
        <v>8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5"/>
      <c r="AS4" s="9" t="s">
        <v>9</v>
      </c>
      <c r="BE4" s="10" t="s">
        <v>10</v>
      </c>
      <c r="BS4" s="2" t="s">
        <v>11</v>
      </c>
    </row>
    <row r="5" spans="1:74" ht="12" customHeight="1">
      <c r="B5" s="6"/>
      <c r="C5" s="7"/>
      <c r="D5" s="11" t="s">
        <v>12</v>
      </c>
      <c r="E5" s="7"/>
      <c r="F5" s="7"/>
      <c r="G5" s="7"/>
      <c r="H5" s="7"/>
      <c r="I5" s="7"/>
      <c r="J5" s="7"/>
      <c r="K5" s="227" t="s">
        <v>13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7"/>
      <c r="AQ5" s="7"/>
      <c r="AR5" s="5"/>
      <c r="BE5" s="228" t="s">
        <v>14</v>
      </c>
      <c r="BS5" s="2" t="s">
        <v>5</v>
      </c>
    </row>
    <row r="6" spans="1:74" ht="36.950000000000003" customHeight="1">
      <c r="B6" s="6"/>
      <c r="C6" s="7"/>
      <c r="D6" s="12" t="s">
        <v>15</v>
      </c>
      <c r="E6" s="7"/>
      <c r="F6" s="7"/>
      <c r="G6" s="7"/>
      <c r="H6" s="7"/>
      <c r="I6" s="7"/>
      <c r="J6" s="7"/>
      <c r="K6" s="229" t="s">
        <v>16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7"/>
      <c r="AQ6" s="7"/>
      <c r="AR6" s="5"/>
      <c r="BE6" s="228"/>
      <c r="BS6" s="2" t="s">
        <v>5</v>
      </c>
    </row>
    <row r="7" spans="1:74" ht="12" customHeight="1">
      <c r="B7" s="6"/>
      <c r="C7" s="7"/>
      <c r="D7" s="13" t="s">
        <v>17</v>
      </c>
      <c r="E7" s="7"/>
      <c r="F7" s="7"/>
      <c r="G7" s="7"/>
      <c r="H7" s="7"/>
      <c r="I7" s="7"/>
      <c r="J7" s="7"/>
      <c r="K7" s="14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13" t="s">
        <v>18</v>
      </c>
      <c r="AL7" s="7"/>
      <c r="AM7" s="7"/>
      <c r="AN7" s="14"/>
      <c r="AO7" s="7"/>
      <c r="AP7" s="7"/>
      <c r="AQ7" s="7"/>
      <c r="AR7" s="5"/>
      <c r="BE7" s="228"/>
      <c r="BS7" s="2" t="s">
        <v>5</v>
      </c>
    </row>
    <row r="8" spans="1:74" ht="12" customHeight="1">
      <c r="B8" s="6"/>
      <c r="C8" s="7"/>
      <c r="D8" s="13" t="s">
        <v>19</v>
      </c>
      <c r="E8" s="7"/>
      <c r="F8" s="7"/>
      <c r="G8" s="7"/>
      <c r="H8" s="7"/>
      <c r="I8" s="7"/>
      <c r="J8" s="7"/>
      <c r="K8" s="14" t="s">
        <v>20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3" t="s">
        <v>21</v>
      </c>
      <c r="AL8" s="7"/>
      <c r="AM8" s="7"/>
      <c r="AN8" s="15"/>
      <c r="AO8" s="7"/>
      <c r="AP8" s="7"/>
      <c r="AQ8" s="7"/>
      <c r="AR8" s="5"/>
      <c r="BE8" s="228"/>
      <c r="BS8" s="2" t="s">
        <v>5</v>
      </c>
    </row>
    <row r="9" spans="1:74" ht="14.4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5"/>
      <c r="BE9" s="228"/>
      <c r="BS9" s="2" t="s">
        <v>5</v>
      </c>
    </row>
    <row r="10" spans="1:74" ht="12" customHeight="1">
      <c r="B10" s="6"/>
      <c r="C10" s="7"/>
      <c r="D10" s="13" t="s">
        <v>22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3" t="s">
        <v>23</v>
      </c>
      <c r="AL10" s="7"/>
      <c r="AM10" s="7"/>
      <c r="AN10" s="14"/>
      <c r="AO10" s="7"/>
      <c r="AP10" s="7"/>
      <c r="AQ10" s="7"/>
      <c r="AR10" s="5"/>
      <c r="BE10" s="228"/>
      <c r="BS10" s="2" t="s">
        <v>5</v>
      </c>
    </row>
    <row r="11" spans="1:74" ht="18.600000000000001" customHeight="1">
      <c r="B11" s="6"/>
      <c r="C11" s="7"/>
      <c r="D11" s="7"/>
      <c r="E11" s="14" t="s">
        <v>24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3" t="s">
        <v>25</v>
      </c>
      <c r="AL11" s="7"/>
      <c r="AM11" s="7"/>
      <c r="AN11" s="14"/>
      <c r="AO11" s="7"/>
      <c r="AP11" s="7"/>
      <c r="AQ11" s="7"/>
      <c r="AR11" s="5"/>
      <c r="BE11" s="228"/>
      <c r="BS11" s="2" t="s">
        <v>5</v>
      </c>
    </row>
    <row r="12" spans="1:74" ht="6.95" customHeigh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5"/>
      <c r="BE12" s="228"/>
      <c r="BS12" s="2" t="s">
        <v>5</v>
      </c>
    </row>
    <row r="13" spans="1:74" ht="12" customHeight="1">
      <c r="B13" s="6"/>
      <c r="C13" s="7"/>
      <c r="D13" s="13" t="s">
        <v>26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3" t="s">
        <v>23</v>
      </c>
      <c r="AL13" s="7"/>
      <c r="AM13" s="7"/>
      <c r="AN13" s="16" t="s">
        <v>27</v>
      </c>
      <c r="AO13" s="7"/>
      <c r="AP13" s="7"/>
      <c r="AQ13" s="7"/>
      <c r="AR13" s="5"/>
      <c r="BE13" s="228"/>
      <c r="BS13" s="2" t="s">
        <v>5</v>
      </c>
    </row>
    <row r="14" spans="1:74" ht="12.75">
      <c r="B14" s="6"/>
      <c r="C14" s="7"/>
      <c r="D14" s="7"/>
      <c r="E14" s="230" t="s">
        <v>27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13" t="s">
        <v>25</v>
      </c>
      <c r="AL14" s="7"/>
      <c r="AM14" s="7"/>
      <c r="AN14" s="16" t="s">
        <v>27</v>
      </c>
      <c r="AO14" s="7"/>
      <c r="AP14" s="7"/>
      <c r="AQ14" s="7"/>
      <c r="AR14" s="5"/>
      <c r="BE14" s="228"/>
      <c r="BS14" s="2" t="s">
        <v>5</v>
      </c>
    </row>
    <row r="15" spans="1:74" ht="6.95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5"/>
      <c r="BE15" s="228"/>
      <c r="BS15" s="2" t="s">
        <v>3</v>
      </c>
    </row>
    <row r="16" spans="1:74" ht="12" customHeight="1">
      <c r="B16" s="6"/>
      <c r="C16" s="7"/>
      <c r="D16" s="13" t="s">
        <v>28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3" t="s">
        <v>23</v>
      </c>
      <c r="AL16" s="7"/>
      <c r="AM16" s="7"/>
      <c r="AN16" s="14"/>
      <c r="AO16" s="7"/>
      <c r="AP16" s="7"/>
      <c r="AQ16" s="7"/>
      <c r="AR16" s="5"/>
      <c r="BE16" s="228"/>
      <c r="BS16" s="2" t="s">
        <v>3</v>
      </c>
    </row>
    <row r="17" spans="1:71" ht="18.600000000000001" customHeight="1">
      <c r="B17" s="6"/>
      <c r="C17" s="7"/>
      <c r="D17" s="7"/>
      <c r="E17" s="14" t="s">
        <v>29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13" t="s">
        <v>25</v>
      </c>
      <c r="AL17" s="7"/>
      <c r="AM17" s="7"/>
      <c r="AN17" s="14"/>
      <c r="AO17" s="7"/>
      <c r="AP17" s="7"/>
      <c r="AQ17" s="7"/>
      <c r="AR17" s="5"/>
      <c r="BE17" s="228"/>
      <c r="BS17" s="2" t="s">
        <v>30</v>
      </c>
    </row>
    <row r="18" spans="1:71" ht="6.95" customHeight="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5"/>
      <c r="BE18" s="228"/>
      <c r="BS18" s="2" t="s">
        <v>5</v>
      </c>
    </row>
    <row r="19" spans="1:71" ht="12" customHeight="1">
      <c r="B19" s="6"/>
      <c r="C19" s="7"/>
      <c r="D19" s="13" t="s">
        <v>31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13" t="s">
        <v>23</v>
      </c>
      <c r="AL19" s="7"/>
      <c r="AM19" s="7"/>
      <c r="AN19" s="14"/>
      <c r="AO19" s="7"/>
      <c r="AP19" s="7"/>
      <c r="AQ19" s="7"/>
      <c r="AR19" s="5"/>
      <c r="BE19" s="228"/>
      <c r="BS19" s="2" t="s">
        <v>5</v>
      </c>
    </row>
    <row r="20" spans="1:71" ht="18.600000000000001" customHeight="1">
      <c r="B20" s="6"/>
      <c r="C20" s="7"/>
      <c r="D20" s="7"/>
      <c r="E20" s="14" t="s">
        <v>32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3" t="s">
        <v>25</v>
      </c>
      <c r="AL20" s="7"/>
      <c r="AM20" s="7"/>
      <c r="AN20" s="14"/>
      <c r="AO20" s="7"/>
      <c r="AP20" s="7"/>
      <c r="AQ20" s="7"/>
      <c r="AR20" s="5"/>
      <c r="BE20" s="228"/>
      <c r="BS20" s="2" t="s">
        <v>30</v>
      </c>
    </row>
    <row r="21" spans="1:71" ht="6.95" customHeigh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5"/>
      <c r="BE21" s="228"/>
    </row>
    <row r="22" spans="1:71" ht="12" customHeight="1">
      <c r="B22" s="6"/>
      <c r="C22" s="7"/>
      <c r="D22" s="13" t="s">
        <v>33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5"/>
      <c r="BE22" s="228"/>
    </row>
    <row r="23" spans="1:71" ht="16.5" customHeight="1">
      <c r="B23" s="6"/>
      <c r="C23" s="7"/>
      <c r="D23" s="7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7"/>
      <c r="AP23" s="7"/>
      <c r="AQ23" s="7"/>
      <c r="AR23" s="5"/>
      <c r="BE23" s="228"/>
    </row>
    <row r="24" spans="1:71" ht="6.95" customHeight="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5"/>
      <c r="BE24" s="228"/>
    </row>
    <row r="25" spans="1:71" ht="6.95" customHeight="1">
      <c r="B25" s="6"/>
      <c r="C25" s="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7"/>
      <c r="AQ25" s="7"/>
      <c r="AR25" s="5"/>
      <c r="BE25" s="228"/>
    </row>
    <row r="26" spans="1:71" s="24" customFormat="1" ht="25.9" customHeight="1">
      <c r="A26" s="18"/>
      <c r="B26" s="19"/>
      <c r="C26" s="20"/>
      <c r="D26" s="21" t="s">
        <v>34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32">
        <f>ROUND(AG94,2)</f>
        <v>0</v>
      </c>
      <c r="AL26" s="232"/>
      <c r="AM26" s="232"/>
      <c r="AN26" s="232"/>
      <c r="AO26" s="232"/>
      <c r="AP26" s="20"/>
      <c r="AQ26" s="20"/>
      <c r="AR26" s="23"/>
      <c r="BE26" s="228"/>
    </row>
    <row r="27" spans="1:71" s="24" customFormat="1" ht="6.95" customHeight="1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3"/>
      <c r="BE27" s="228"/>
    </row>
    <row r="28" spans="1:71" s="24" customFormat="1" ht="12.75">
      <c r="A28" s="18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33" t="s">
        <v>35</v>
      </c>
      <c r="M28" s="233"/>
      <c r="N28" s="233"/>
      <c r="O28" s="233"/>
      <c r="P28" s="233"/>
      <c r="Q28" s="20"/>
      <c r="R28" s="20"/>
      <c r="S28" s="20"/>
      <c r="T28" s="20"/>
      <c r="U28" s="20"/>
      <c r="V28" s="20"/>
      <c r="W28" s="233" t="s">
        <v>36</v>
      </c>
      <c r="X28" s="233"/>
      <c r="Y28" s="233"/>
      <c r="Z28" s="233"/>
      <c r="AA28" s="233"/>
      <c r="AB28" s="233"/>
      <c r="AC28" s="233"/>
      <c r="AD28" s="233"/>
      <c r="AE28" s="233"/>
      <c r="AF28" s="20"/>
      <c r="AG28" s="20"/>
      <c r="AH28" s="20"/>
      <c r="AI28" s="20"/>
      <c r="AJ28" s="20"/>
      <c r="AK28" s="233" t="s">
        <v>37</v>
      </c>
      <c r="AL28" s="233"/>
      <c r="AM28" s="233"/>
      <c r="AN28" s="233"/>
      <c r="AO28" s="233"/>
      <c r="AP28" s="20"/>
      <c r="AQ28" s="20"/>
      <c r="AR28" s="23"/>
      <c r="BE28" s="228"/>
    </row>
    <row r="29" spans="1:71" s="25" customFormat="1" ht="14.45" customHeight="1">
      <c r="B29" s="26"/>
      <c r="C29" s="27"/>
      <c r="D29" s="13" t="s">
        <v>38</v>
      </c>
      <c r="E29" s="27"/>
      <c r="F29" s="13" t="s">
        <v>39</v>
      </c>
      <c r="G29" s="27"/>
      <c r="H29" s="27"/>
      <c r="I29" s="27"/>
      <c r="J29" s="27"/>
      <c r="K29" s="27"/>
      <c r="L29" s="234">
        <v>0.21</v>
      </c>
      <c r="M29" s="234"/>
      <c r="N29" s="234"/>
      <c r="O29" s="234"/>
      <c r="P29" s="234"/>
      <c r="Q29" s="27"/>
      <c r="R29" s="27"/>
      <c r="S29" s="27"/>
      <c r="T29" s="27"/>
      <c r="U29" s="27"/>
      <c r="V29" s="27"/>
      <c r="W29" s="235">
        <f>ROUND(AZ94, 2)</f>
        <v>0</v>
      </c>
      <c r="X29" s="235"/>
      <c r="Y29" s="235"/>
      <c r="Z29" s="235"/>
      <c r="AA29" s="235"/>
      <c r="AB29" s="235"/>
      <c r="AC29" s="235"/>
      <c r="AD29" s="235"/>
      <c r="AE29" s="235"/>
      <c r="AF29" s="27"/>
      <c r="AG29" s="27"/>
      <c r="AH29" s="27"/>
      <c r="AI29" s="27"/>
      <c r="AJ29" s="27"/>
      <c r="AK29" s="235">
        <f>ROUND(AV94, 2)</f>
        <v>0</v>
      </c>
      <c r="AL29" s="235"/>
      <c r="AM29" s="235"/>
      <c r="AN29" s="235"/>
      <c r="AO29" s="235"/>
      <c r="AP29" s="27"/>
      <c r="AQ29" s="27"/>
      <c r="AR29" s="28"/>
      <c r="BE29" s="228"/>
    </row>
    <row r="30" spans="1:71" s="25" customFormat="1" ht="14.45" customHeight="1">
      <c r="B30" s="26"/>
      <c r="C30" s="27"/>
      <c r="D30" s="27"/>
      <c r="E30" s="27"/>
      <c r="F30" s="13" t="s">
        <v>40</v>
      </c>
      <c r="G30" s="27"/>
      <c r="H30" s="27"/>
      <c r="I30" s="27"/>
      <c r="J30" s="27"/>
      <c r="K30" s="27"/>
      <c r="L30" s="234">
        <v>0.15</v>
      </c>
      <c r="M30" s="234"/>
      <c r="N30" s="234"/>
      <c r="O30" s="234"/>
      <c r="P30" s="234"/>
      <c r="Q30" s="27"/>
      <c r="R30" s="27"/>
      <c r="S30" s="27"/>
      <c r="T30" s="27"/>
      <c r="U30" s="27"/>
      <c r="V30" s="27"/>
      <c r="W30" s="235">
        <f>ROUND(BA94, 2)</f>
        <v>0</v>
      </c>
      <c r="X30" s="235"/>
      <c r="Y30" s="235"/>
      <c r="Z30" s="235"/>
      <c r="AA30" s="235"/>
      <c r="AB30" s="235"/>
      <c r="AC30" s="235"/>
      <c r="AD30" s="235"/>
      <c r="AE30" s="235"/>
      <c r="AF30" s="27"/>
      <c r="AG30" s="27"/>
      <c r="AH30" s="27"/>
      <c r="AI30" s="27"/>
      <c r="AJ30" s="27"/>
      <c r="AK30" s="235">
        <f>ROUND(AW94, 2)</f>
        <v>0</v>
      </c>
      <c r="AL30" s="235"/>
      <c r="AM30" s="235"/>
      <c r="AN30" s="235"/>
      <c r="AO30" s="235"/>
      <c r="AP30" s="27"/>
      <c r="AQ30" s="27"/>
      <c r="AR30" s="28"/>
      <c r="BE30" s="228"/>
    </row>
    <row r="31" spans="1:71" s="25" customFormat="1" ht="14.45" hidden="1" customHeight="1">
      <c r="B31" s="26"/>
      <c r="C31" s="27"/>
      <c r="D31" s="27"/>
      <c r="E31" s="27"/>
      <c r="F31" s="13" t="s">
        <v>41</v>
      </c>
      <c r="G31" s="27"/>
      <c r="H31" s="27"/>
      <c r="I31" s="27"/>
      <c r="J31" s="27"/>
      <c r="K31" s="27"/>
      <c r="L31" s="234">
        <v>0.21</v>
      </c>
      <c r="M31" s="234"/>
      <c r="N31" s="234"/>
      <c r="O31" s="234"/>
      <c r="P31" s="234"/>
      <c r="Q31" s="27"/>
      <c r="R31" s="27"/>
      <c r="S31" s="27"/>
      <c r="T31" s="27"/>
      <c r="U31" s="27"/>
      <c r="V31" s="27"/>
      <c r="W31" s="235">
        <f>ROUND(BB94, 2)</f>
        <v>0</v>
      </c>
      <c r="X31" s="235"/>
      <c r="Y31" s="235"/>
      <c r="Z31" s="235"/>
      <c r="AA31" s="235"/>
      <c r="AB31" s="235"/>
      <c r="AC31" s="235"/>
      <c r="AD31" s="235"/>
      <c r="AE31" s="235"/>
      <c r="AF31" s="27"/>
      <c r="AG31" s="27"/>
      <c r="AH31" s="27"/>
      <c r="AI31" s="27"/>
      <c r="AJ31" s="27"/>
      <c r="AK31" s="235">
        <v>0</v>
      </c>
      <c r="AL31" s="235"/>
      <c r="AM31" s="235"/>
      <c r="AN31" s="235"/>
      <c r="AO31" s="235"/>
      <c r="AP31" s="27"/>
      <c r="AQ31" s="27"/>
      <c r="AR31" s="28"/>
      <c r="BE31" s="228"/>
    </row>
    <row r="32" spans="1:71" s="25" customFormat="1" ht="14.45" hidden="1" customHeight="1">
      <c r="B32" s="26"/>
      <c r="C32" s="27"/>
      <c r="D32" s="27"/>
      <c r="E32" s="27"/>
      <c r="F32" s="13" t="s">
        <v>42</v>
      </c>
      <c r="G32" s="27"/>
      <c r="H32" s="27"/>
      <c r="I32" s="27"/>
      <c r="J32" s="27"/>
      <c r="K32" s="27"/>
      <c r="L32" s="234">
        <v>0.15</v>
      </c>
      <c r="M32" s="234"/>
      <c r="N32" s="234"/>
      <c r="O32" s="234"/>
      <c r="P32" s="234"/>
      <c r="Q32" s="27"/>
      <c r="R32" s="27"/>
      <c r="S32" s="27"/>
      <c r="T32" s="27"/>
      <c r="U32" s="27"/>
      <c r="V32" s="27"/>
      <c r="W32" s="235">
        <f>ROUND(BC94, 2)</f>
        <v>0</v>
      </c>
      <c r="X32" s="235"/>
      <c r="Y32" s="235"/>
      <c r="Z32" s="235"/>
      <c r="AA32" s="235"/>
      <c r="AB32" s="235"/>
      <c r="AC32" s="235"/>
      <c r="AD32" s="235"/>
      <c r="AE32" s="235"/>
      <c r="AF32" s="27"/>
      <c r="AG32" s="27"/>
      <c r="AH32" s="27"/>
      <c r="AI32" s="27"/>
      <c r="AJ32" s="27"/>
      <c r="AK32" s="235">
        <v>0</v>
      </c>
      <c r="AL32" s="235"/>
      <c r="AM32" s="235"/>
      <c r="AN32" s="235"/>
      <c r="AO32" s="235"/>
      <c r="AP32" s="27"/>
      <c r="AQ32" s="27"/>
      <c r="AR32" s="28"/>
      <c r="BE32" s="228"/>
    </row>
    <row r="33" spans="1:57" s="25" customFormat="1" ht="14.45" hidden="1" customHeight="1">
      <c r="B33" s="26"/>
      <c r="C33" s="27"/>
      <c r="D33" s="27"/>
      <c r="E33" s="27"/>
      <c r="F33" s="13" t="s">
        <v>43</v>
      </c>
      <c r="G33" s="27"/>
      <c r="H33" s="27"/>
      <c r="I33" s="27"/>
      <c r="J33" s="27"/>
      <c r="K33" s="27"/>
      <c r="L33" s="234">
        <v>0</v>
      </c>
      <c r="M33" s="234"/>
      <c r="N33" s="234"/>
      <c r="O33" s="234"/>
      <c r="P33" s="234"/>
      <c r="Q33" s="27"/>
      <c r="R33" s="27"/>
      <c r="S33" s="27"/>
      <c r="T33" s="27"/>
      <c r="U33" s="27"/>
      <c r="V33" s="27"/>
      <c r="W33" s="235">
        <f>ROUND(BD94, 2)</f>
        <v>0</v>
      </c>
      <c r="X33" s="235"/>
      <c r="Y33" s="235"/>
      <c r="Z33" s="235"/>
      <c r="AA33" s="235"/>
      <c r="AB33" s="235"/>
      <c r="AC33" s="235"/>
      <c r="AD33" s="235"/>
      <c r="AE33" s="235"/>
      <c r="AF33" s="27"/>
      <c r="AG33" s="27"/>
      <c r="AH33" s="27"/>
      <c r="AI33" s="27"/>
      <c r="AJ33" s="27"/>
      <c r="AK33" s="235">
        <v>0</v>
      </c>
      <c r="AL33" s="235"/>
      <c r="AM33" s="235"/>
      <c r="AN33" s="235"/>
      <c r="AO33" s="235"/>
      <c r="AP33" s="27"/>
      <c r="AQ33" s="27"/>
      <c r="AR33" s="28"/>
      <c r="BE33" s="228"/>
    </row>
    <row r="34" spans="1:57" s="24" customFormat="1" ht="6.95" customHeight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3"/>
      <c r="BE34" s="228"/>
    </row>
    <row r="35" spans="1:57" s="24" customFormat="1" ht="25.9" customHeight="1">
      <c r="A35" s="18"/>
      <c r="B35" s="19"/>
      <c r="C35" s="29"/>
      <c r="D35" s="30" t="s">
        <v>44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 t="s">
        <v>45</v>
      </c>
      <c r="U35" s="31"/>
      <c r="V35" s="31"/>
      <c r="W35" s="31"/>
      <c r="X35" s="236" t="s">
        <v>46</v>
      </c>
      <c r="Y35" s="236"/>
      <c r="Z35" s="236"/>
      <c r="AA35" s="236"/>
      <c r="AB35" s="236"/>
      <c r="AC35" s="31"/>
      <c r="AD35" s="31"/>
      <c r="AE35" s="31"/>
      <c r="AF35" s="31"/>
      <c r="AG35" s="31"/>
      <c r="AH35" s="31"/>
      <c r="AI35" s="31"/>
      <c r="AJ35" s="31"/>
      <c r="AK35" s="237">
        <f>SUM(AK26:AK33)</f>
        <v>0</v>
      </c>
      <c r="AL35" s="237"/>
      <c r="AM35" s="237"/>
      <c r="AN35" s="237"/>
      <c r="AO35" s="237"/>
      <c r="AP35" s="29"/>
      <c r="AQ35" s="29"/>
      <c r="AR35" s="23"/>
      <c r="BE35" s="18"/>
    </row>
    <row r="36" spans="1:57" s="24" customFormat="1" ht="6.95" customHeigh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3"/>
      <c r="BE36" s="18"/>
    </row>
    <row r="37" spans="1:57" s="24" customFormat="1" ht="14.45" customHeight="1">
      <c r="A37" s="18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3"/>
      <c r="BE37" s="18"/>
    </row>
    <row r="38" spans="1:57" ht="14.45" customHeight="1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5"/>
    </row>
    <row r="39" spans="1:57" ht="14.45" customHeight="1"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5"/>
    </row>
    <row r="40" spans="1:57" ht="14.45" customHeight="1"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5"/>
    </row>
    <row r="41" spans="1:57" ht="14.45" customHeight="1"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5"/>
    </row>
    <row r="42" spans="1:57" ht="14.45" customHeight="1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5"/>
    </row>
    <row r="43" spans="1:57" ht="14.45" customHeight="1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5"/>
    </row>
    <row r="44" spans="1:57" ht="14.45" customHeight="1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5"/>
    </row>
    <row r="45" spans="1:57" ht="14.45" customHeight="1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5"/>
    </row>
    <row r="46" spans="1:57" ht="14.45" customHeight="1"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5"/>
    </row>
    <row r="47" spans="1:57" ht="14.45" customHeight="1"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5"/>
    </row>
    <row r="48" spans="1:57" ht="14.45" customHeight="1"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5"/>
    </row>
    <row r="49" spans="1:57" s="24" customFormat="1" ht="14.45" customHeight="1">
      <c r="B49" s="33"/>
      <c r="C49" s="34"/>
      <c r="D49" s="35" t="s">
        <v>47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5" t="s">
        <v>48</v>
      </c>
      <c r="AI49" s="36"/>
      <c r="AJ49" s="36"/>
      <c r="AK49" s="36"/>
      <c r="AL49" s="36"/>
      <c r="AM49" s="36"/>
      <c r="AN49" s="36"/>
      <c r="AO49" s="36"/>
      <c r="AP49" s="34"/>
      <c r="AQ49" s="34"/>
      <c r="AR49" s="37"/>
    </row>
    <row r="50" spans="1:57"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5"/>
    </row>
    <row r="51" spans="1:57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5"/>
    </row>
    <row r="52" spans="1:57"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5"/>
    </row>
    <row r="53" spans="1:57"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5"/>
    </row>
    <row r="54" spans="1:57"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5"/>
    </row>
    <row r="55" spans="1:57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5"/>
    </row>
    <row r="56" spans="1:57"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5"/>
    </row>
    <row r="57" spans="1:57"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5"/>
    </row>
    <row r="58" spans="1:57"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5"/>
    </row>
    <row r="59" spans="1:57"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5"/>
    </row>
    <row r="60" spans="1:57" s="24" customFormat="1" ht="12.75">
      <c r="A60" s="18"/>
      <c r="B60" s="19"/>
      <c r="C60" s="20"/>
      <c r="D60" s="38" t="s">
        <v>49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8" t="s">
        <v>50</v>
      </c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38" t="s">
        <v>49</v>
      </c>
      <c r="AI60" s="22"/>
      <c r="AJ60" s="22"/>
      <c r="AK60" s="22"/>
      <c r="AL60" s="22"/>
      <c r="AM60" s="38" t="s">
        <v>50</v>
      </c>
      <c r="AN60" s="22"/>
      <c r="AO60" s="22"/>
      <c r="AP60" s="20"/>
      <c r="AQ60" s="20"/>
      <c r="AR60" s="23"/>
      <c r="BE60" s="18"/>
    </row>
    <row r="61" spans="1:57"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5"/>
    </row>
    <row r="62" spans="1:57"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5"/>
    </row>
    <row r="63" spans="1:57"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5"/>
    </row>
    <row r="64" spans="1:57" s="24" customFormat="1" ht="12.75">
      <c r="A64" s="18"/>
      <c r="B64" s="19"/>
      <c r="C64" s="20"/>
      <c r="D64" s="35" t="s">
        <v>51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5" t="s">
        <v>52</v>
      </c>
      <c r="AI64" s="39"/>
      <c r="AJ64" s="39"/>
      <c r="AK64" s="39"/>
      <c r="AL64" s="39"/>
      <c r="AM64" s="39"/>
      <c r="AN64" s="39"/>
      <c r="AO64" s="39"/>
      <c r="AP64" s="20"/>
      <c r="AQ64" s="20"/>
      <c r="AR64" s="23"/>
      <c r="BE64" s="18"/>
    </row>
    <row r="65" spans="1:57"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5"/>
    </row>
    <row r="66" spans="1:57"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5"/>
    </row>
    <row r="67" spans="1:57"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5"/>
    </row>
    <row r="68" spans="1:57"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5"/>
    </row>
    <row r="69" spans="1:57"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5"/>
    </row>
    <row r="70" spans="1:57"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5"/>
    </row>
    <row r="71" spans="1:57"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5"/>
    </row>
    <row r="72" spans="1:57"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5"/>
    </row>
    <row r="73" spans="1:57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5"/>
    </row>
    <row r="74" spans="1:57"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5"/>
    </row>
    <row r="75" spans="1:57" s="24" customFormat="1" ht="12.75">
      <c r="A75" s="18"/>
      <c r="B75" s="19"/>
      <c r="C75" s="20"/>
      <c r="D75" s="38" t="s">
        <v>49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8" t="s">
        <v>50</v>
      </c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38" t="s">
        <v>49</v>
      </c>
      <c r="AI75" s="22"/>
      <c r="AJ75" s="22"/>
      <c r="AK75" s="22"/>
      <c r="AL75" s="22"/>
      <c r="AM75" s="38" t="s">
        <v>50</v>
      </c>
      <c r="AN75" s="22"/>
      <c r="AO75" s="22"/>
      <c r="AP75" s="20"/>
      <c r="AQ75" s="20"/>
      <c r="AR75" s="23"/>
      <c r="BE75" s="18"/>
    </row>
    <row r="76" spans="1:57" s="24" customFormat="1">
      <c r="A76" s="18"/>
      <c r="B76" s="19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3"/>
      <c r="BE76" s="18"/>
    </row>
    <row r="77" spans="1:57" s="24" customFormat="1" ht="6.95" customHeight="1">
      <c r="A77" s="18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3"/>
      <c r="BE77" s="18"/>
    </row>
    <row r="81" spans="1:90" s="24" customFormat="1" ht="6.95" customHeight="1">
      <c r="A81" s="18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3"/>
      <c r="BE81" s="18"/>
    </row>
    <row r="82" spans="1:90" s="24" customFormat="1" ht="24.95" customHeight="1">
      <c r="A82" s="18"/>
      <c r="B82" s="19"/>
      <c r="C82" s="8" t="s">
        <v>53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3"/>
      <c r="BE82" s="18"/>
    </row>
    <row r="83" spans="1:90" s="24" customFormat="1" ht="6.95" customHeight="1">
      <c r="A83" s="18"/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3"/>
      <c r="BE83" s="18"/>
    </row>
    <row r="84" spans="1:90" s="44" customFormat="1" ht="12" customHeight="1">
      <c r="B84" s="45"/>
      <c r="C84" s="13" t="s">
        <v>12</v>
      </c>
      <c r="D84" s="46"/>
      <c r="E84" s="46"/>
      <c r="F84" s="46"/>
      <c r="G84" s="46"/>
      <c r="H84" s="46"/>
      <c r="I84" s="46"/>
      <c r="J84" s="46"/>
      <c r="K84" s="46"/>
      <c r="L84" s="46" t="str">
        <f>K5</f>
        <v>IprDivChod</v>
      </c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7"/>
    </row>
    <row r="85" spans="1:90" s="48" customFormat="1" ht="36.950000000000003" customHeight="1">
      <c r="B85" s="49"/>
      <c r="C85" s="50" t="s">
        <v>15</v>
      </c>
      <c r="D85" s="51"/>
      <c r="E85" s="51"/>
      <c r="F85" s="51"/>
      <c r="G85" s="51"/>
      <c r="H85" s="51"/>
      <c r="I85" s="51"/>
      <c r="J85" s="51"/>
      <c r="K85" s="51"/>
      <c r="L85" s="238" t="str">
        <f>K6</f>
        <v>Chodník v ulici Vlašimská v Divišově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P85" s="51"/>
      <c r="AQ85" s="51"/>
      <c r="AR85" s="52"/>
    </row>
    <row r="86" spans="1:90" s="24" customFormat="1" ht="6.95" customHeight="1">
      <c r="A86" s="18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3"/>
      <c r="BE86" s="18"/>
    </row>
    <row r="87" spans="1:90" s="24" customFormat="1" ht="12" customHeight="1">
      <c r="A87" s="18"/>
      <c r="B87" s="19"/>
      <c r="C87" s="13" t="s">
        <v>19</v>
      </c>
      <c r="D87" s="20"/>
      <c r="E87" s="20"/>
      <c r="F87" s="20"/>
      <c r="G87" s="20"/>
      <c r="H87" s="20"/>
      <c r="I87" s="20"/>
      <c r="J87" s="20"/>
      <c r="K87" s="20"/>
      <c r="L87" s="53" t="str">
        <f>IF(K8="","",K8)</f>
        <v>Divišov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13" t="s">
        <v>21</v>
      </c>
      <c r="AJ87" s="20"/>
      <c r="AK87" s="20"/>
      <c r="AL87" s="20"/>
      <c r="AM87" s="239" t="str">
        <f>IF(AN8= "","",AN8)</f>
        <v/>
      </c>
      <c r="AN87" s="239"/>
      <c r="AO87" s="20"/>
      <c r="AP87" s="20"/>
      <c r="AQ87" s="20"/>
      <c r="AR87" s="23"/>
      <c r="BE87" s="18"/>
    </row>
    <row r="88" spans="1:90" s="24" customFormat="1" ht="6.95" customHeight="1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3"/>
      <c r="BE88" s="18"/>
    </row>
    <row r="89" spans="1:90" s="24" customFormat="1" ht="27.95" customHeight="1">
      <c r="A89" s="18"/>
      <c r="B89" s="19"/>
      <c r="C89" s="13" t="s">
        <v>22</v>
      </c>
      <c r="D89" s="20"/>
      <c r="E89" s="20"/>
      <c r="F89" s="20"/>
      <c r="G89" s="20"/>
      <c r="H89" s="20"/>
      <c r="I89" s="20"/>
      <c r="J89" s="20"/>
      <c r="K89" s="20"/>
      <c r="L89" s="46" t="str">
        <f>IF(E11= "","",E11)</f>
        <v>Městys Divišov, Horní náměstí 21, Divišov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13" t="s">
        <v>28</v>
      </c>
      <c r="AJ89" s="20"/>
      <c r="AK89" s="20"/>
      <c r="AL89" s="20"/>
      <c r="AM89" s="240" t="str">
        <f>IF(E17="","",E17)</f>
        <v>IPROS s.r.o.,Tyršova 2076, 256 01 Benešov</v>
      </c>
      <c r="AN89" s="240"/>
      <c r="AO89" s="240"/>
      <c r="AP89" s="240"/>
      <c r="AQ89" s="20"/>
      <c r="AR89" s="23"/>
      <c r="AS89" s="241" t="s">
        <v>54</v>
      </c>
      <c r="AT89" s="241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18"/>
    </row>
    <row r="90" spans="1:90" s="24" customFormat="1" ht="15.2" customHeight="1">
      <c r="A90" s="18"/>
      <c r="B90" s="19"/>
      <c r="C90" s="13" t="s">
        <v>26</v>
      </c>
      <c r="D90" s="20"/>
      <c r="E90" s="20"/>
      <c r="F90" s="20"/>
      <c r="G90" s="20"/>
      <c r="H90" s="20"/>
      <c r="I90" s="20"/>
      <c r="J90" s="20"/>
      <c r="K90" s="20"/>
      <c r="L90" s="46" t="str">
        <f>IF(E14= "Vyplň údaj","",E14)</f>
        <v/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13" t="s">
        <v>31</v>
      </c>
      <c r="AJ90" s="20"/>
      <c r="AK90" s="20"/>
      <c r="AL90" s="20"/>
      <c r="AM90" s="240" t="str">
        <f>IF(E20="","",E20)</f>
        <v/>
      </c>
      <c r="AN90" s="240"/>
      <c r="AO90" s="240"/>
      <c r="AP90" s="240"/>
      <c r="AQ90" s="20"/>
      <c r="AR90" s="23"/>
      <c r="AS90" s="241"/>
      <c r="AT90" s="241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18"/>
    </row>
    <row r="91" spans="1:90" s="24" customFormat="1" ht="10.9" customHeight="1">
      <c r="A91" s="18"/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3"/>
      <c r="AS91" s="241"/>
      <c r="AT91" s="241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18"/>
    </row>
    <row r="92" spans="1:90" s="24" customFormat="1" ht="29.25" customHeight="1">
      <c r="A92" s="18"/>
      <c r="B92" s="19"/>
      <c r="C92" s="244" t="s">
        <v>55</v>
      </c>
      <c r="D92" s="244"/>
      <c r="E92" s="244"/>
      <c r="F92" s="244"/>
      <c r="G92" s="244"/>
      <c r="H92" s="60"/>
      <c r="I92" s="245" t="s">
        <v>56</v>
      </c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6" t="s">
        <v>57</v>
      </c>
      <c r="AH92" s="246"/>
      <c r="AI92" s="246"/>
      <c r="AJ92" s="246"/>
      <c r="AK92" s="246"/>
      <c r="AL92" s="246"/>
      <c r="AM92" s="246"/>
      <c r="AN92" s="247" t="s">
        <v>58</v>
      </c>
      <c r="AO92" s="247"/>
      <c r="AP92" s="247"/>
      <c r="AQ92" s="61" t="s">
        <v>59</v>
      </c>
      <c r="AR92" s="23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18"/>
    </row>
    <row r="93" spans="1:90" s="24" customFormat="1" ht="10.9" customHeight="1">
      <c r="A93" s="18"/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18"/>
    </row>
    <row r="94" spans="1:90" s="68" customFormat="1" ht="32.450000000000003" customHeight="1">
      <c r="B94" s="69"/>
      <c r="C94" s="70" t="s">
        <v>72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/>
      <c r="AR94" s="73"/>
      <c r="AS94" s="74">
        <f>ROUND(AS95,2)</f>
        <v>0</v>
      </c>
      <c r="AT94" s="75">
        <f>ROUND(SUM(AV94:AW94),2)</f>
        <v>0</v>
      </c>
      <c r="AU94" s="76">
        <f>ROUND(AU95,5)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ROUND(AZ95,2)</f>
        <v>0</v>
      </c>
      <c r="BA94" s="75">
        <f>ROUND(BA95,2)</f>
        <v>0</v>
      </c>
      <c r="BB94" s="75">
        <f>ROUND(BB95,2)</f>
        <v>0</v>
      </c>
      <c r="BC94" s="75">
        <f>ROUND(BC95,2)</f>
        <v>0</v>
      </c>
      <c r="BD94" s="77">
        <f>ROUND(BD95,2)</f>
        <v>0</v>
      </c>
      <c r="BS94" s="78" t="s">
        <v>73</v>
      </c>
      <c r="BT94" s="78" t="s">
        <v>74</v>
      </c>
      <c r="BV94" s="78" t="s">
        <v>75</v>
      </c>
      <c r="BW94" s="78" t="s">
        <v>4</v>
      </c>
      <c r="BX94" s="78" t="s">
        <v>76</v>
      </c>
      <c r="CL94" s="78"/>
    </row>
    <row r="95" spans="1:90" s="89" customFormat="1" ht="27" customHeight="1">
      <c r="A95" s="79" t="s">
        <v>77</v>
      </c>
      <c r="B95" s="80"/>
      <c r="C95" s="81"/>
      <c r="D95" s="242" t="s">
        <v>13</v>
      </c>
      <c r="E95" s="242"/>
      <c r="F95" s="242"/>
      <c r="G95" s="242"/>
      <c r="H95" s="242"/>
      <c r="I95" s="82"/>
      <c r="J95" s="242" t="s">
        <v>16</v>
      </c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3">
        <f>'IprDivChod - Chodník v ul...'!J28</f>
        <v>0</v>
      </c>
      <c r="AH95" s="243"/>
      <c r="AI95" s="243"/>
      <c r="AJ95" s="243"/>
      <c r="AK95" s="243"/>
      <c r="AL95" s="243"/>
      <c r="AM95" s="243"/>
      <c r="AN95" s="243">
        <f>SUM(AG95,AT95)</f>
        <v>0</v>
      </c>
      <c r="AO95" s="243"/>
      <c r="AP95" s="243"/>
      <c r="AQ95" s="83" t="s">
        <v>78</v>
      </c>
      <c r="AR95" s="84"/>
      <c r="AS95" s="85">
        <v>0</v>
      </c>
      <c r="AT95" s="86">
        <f>ROUND(SUM(AV95:AW95),2)</f>
        <v>0</v>
      </c>
      <c r="AU95" s="87">
        <f>'IprDivChod - Chodník v ul...'!P118</f>
        <v>0</v>
      </c>
      <c r="AV95" s="86">
        <f>'IprDivChod - Chodník v ul...'!J31</f>
        <v>0</v>
      </c>
      <c r="AW95" s="86">
        <f>'IprDivChod - Chodník v ul...'!J32</f>
        <v>0</v>
      </c>
      <c r="AX95" s="86">
        <f>'IprDivChod - Chodník v ul...'!J33</f>
        <v>0</v>
      </c>
      <c r="AY95" s="86">
        <f>'IprDivChod - Chodník v ul...'!J34</f>
        <v>0</v>
      </c>
      <c r="AZ95" s="86">
        <f>'IprDivChod - Chodník v ul...'!F31</f>
        <v>0</v>
      </c>
      <c r="BA95" s="86">
        <f>'IprDivChod - Chodník v ul...'!F32</f>
        <v>0</v>
      </c>
      <c r="BB95" s="86">
        <f>'IprDivChod - Chodník v ul...'!F33</f>
        <v>0</v>
      </c>
      <c r="BC95" s="86">
        <f>'IprDivChod - Chodník v ul...'!F34</f>
        <v>0</v>
      </c>
      <c r="BD95" s="88">
        <f>'IprDivChod - Chodník v ul...'!F35</f>
        <v>0</v>
      </c>
      <c r="BT95" s="90" t="s">
        <v>79</v>
      </c>
      <c r="BU95" s="90" t="s">
        <v>80</v>
      </c>
      <c r="BV95" s="90" t="s">
        <v>75</v>
      </c>
      <c r="BW95" s="90" t="s">
        <v>4</v>
      </c>
      <c r="BX95" s="90" t="s">
        <v>76</v>
      </c>
      <c r="CL95" s="90"/>
    </row>
    <row r="96" spans="1:90" s="24" customFormat="1" ht="30" customHeight="1">
      <c r="A96" s="18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3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</row>
    <row r="97" spans="1:57" s="24" customFormat="1" ht="6.95" customHeight="1">
      <c r="A97" s="18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3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</row>
  </sheetData>
  <mergeCells count="42">
    <mergeCell ref="D95:H95"/>
    <mergeCell ref="J95:AF95"/>
    <mergeCell ref="AG95:AM95"/>
    <mergeCell ref="AN95:AP95"/>
    <mergeCell ref="C92:G92"/>
    <mergeCell ref="I92:AF92"/>
    <mergeCell ref="AG92:AM92"/>
    <mergeCell ref="AN92:AP92"/>
    <mergeCell ref="AG94:AM94"/>
    <mergeCell ref="AN94:AP94"/>
    <mergeCell ref="L85:AO85"/>
    <mergeCell ref="AM87:AN87"/>
    <mergeCell ref="AM89:AP89"/>
    <mergeCell ref="AS89:AT91"/>
    <mergeCell ref="AM90:AP90"/>
    <mergeCell ref="L33:P33"/>
    <mergeCell ref="W33:AE33"/>
    <mergeCell ref="AK33:AO33"/>
    <mergeCell ref="X35:AB35"/>
    <mergeCell ref="AK35:AO35"/>
    <mergeCell ref="L31:P31"/>
    <mergeCell ref="W31:AE31"/>
    <mergeCell ref="AK31:AO31"/>
    <mergeCell ref="L32:P32"/>
    <mergeCell ref="W32:AE32"/>
    <mergeCell ref="AK32:AO32"/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</mergeCells>
  <hyperlinks>
    <hyperlink ref="A95" location="'IprDivChod - Chodník v ul!..'.C2" display="/"/>
  </hyperlinks>
  <pageMargins left="0.39374999999999999" right="0.39374999999999999" top="0.39374999999999999" bottom="0.39374999999999999" header="0.51180555555555496" footer="0"/>
  <pageSetup paperSize="0" scale="0" firstPageNumber="0" fitToHeight="100" orientation="portrait" usePrinterDefaults="0" horizontalDpi="0" verticalDpi="0" copies="0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7"/>
  <sheetViews>
    <sheetView showGridLines="0" tabSelected="1" topLeftCell="A126" zoomScaleNormal="100" workbookViewId="0">
      <selection activeCell="X145" sqref="X145"/>
    </sheetView>
  </sheetViews>
  <sheetFormatPr defaultRowHeight="11.25"/>
  <cols>
    <col min="2" max="2" width="1.6640625"/>
    <col min="3" max="3" width="4.1640625"/>
    <col min="4" max="4" width="4.33203125"/>
    <col min="5" max="5" width="17.1640625"/>
    <col min="6" max="6" width="50.83203125"/>
    <col min="7" max="7" width="7"/>
    <col min="8" max="8" width="11.5"/>
    <col min="9" max="9" width="20.1640625" style="91"/>
    <col min="10" max="10" width="20.1640625"/>
    <col min="11" max="11" width="0" hidden="1"/>
    <col min="13" max="21" width="0" hidden="1"/>
    <col min="22" max="22" width="12.33203125"/>
    <col min="23" max="23" width="16.33203125"/>
    <col min="24" max="24" width="12.33203125"/>
    <col min="25" max="25" width="15"/>
    <col min="26" max="26" width="11"/>
    <col min="27" max="27" width="15"/>
    <col min="28" max="28" width="16.33203125"/>
    <col min="29" max="29" width="11"/>
    <col min="30" max="30" width="15"/>
    <col min="31" max="31" width="16.33203125"/>
    <col min="32" max="43" width="8.5"/>
    <col min="44" max="65" width="0" hidden="1"/>
    <col min="66" max="1025" width="8.5"/>
  </cols>
  <sheetData>
    <row r="2" spans="1:46" ht="36.950000000000003" customHeight="1"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2" t="s">
        <v>4</v>
      </c>
    </row>
    <row r="3" spans="1:46" ht="6.95" customHeight="1">
      <c r="B3" s="92"/>
      <c r="C3" s="93"/>
      <c r="D3" s="93"/>
      <c r="E3" s="93"/>
      <c r="F3" s="93"/>
      <c r="G3" s="93"/>
      <c r="H3" s="93"/>
      <c r="I3" s="94"/>
      <c r="J3" s="93"/>
      <c r="K3" s="93"/>
      <c r="L3" s="5"/>
      <c r="AT3" s="2" t="s">
        <v>81</v>
      </c>
    </row>
    <row r="4" spans="1:46" ht="24.95" customHeight="1">
      <c r="B4" s="5"/>
      <c r="D4" s="95" t="s">
        <v>82</v>
      </c>
      <c r="L4" s="5"/>
      <c r="M4" s="96" t="s">
        <v>9</v>
      </c>
      <c r="AT4" s="2" t="s">
        <v>3</v>
      </c>
    </row>
    <row r="5" spans="1:46" ht="6.95" customHeight="1">
      <c r="B5" s="5"/>
      <c r="L5" s="5"/>
    </row>
    <row r="6" spans="1:46" s="24" customFormat="1" ht="12" customHeight="1">
      <c r="A6" s="18"/>
      <c r="B6" s="23"/>
      <c r="C6" s="18"/>
      <c r="D6" s="97" t="s">
        <v>15</v>
      </c>
      <c r="E6" s="18"/>
      <c r="F6" s="18"/>
      <c r="G6" s="18"/>
      <c r="H6" s="18"/>
      <c r="I6" s="98"/>
      <c r="J6" s="18"/>
      <c r="K6" s="18"/>
      <c r="L6" s="3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46" s="24" customFormat="1" ht="16.5" customHeight="1">
      <c r="A7" s="18"/>
      <c r="B7" s="23"/>
      <c r="C7" s="18"/>
      <c r="D7" s="18"/>
      <c r="E7" s="250" t="s">
        <v>16</v>
      </c>
      <c r="F7" s="250"/>
      <c r="G7" s="250"/>
      <c r="H7" s="250"/>
      <c r="I7" s="98"/>
      <c r="J7" s="18"/>
      <c r="K7" s="18"/>
      <c r="L7" s="37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46" s="24" customFormat="1">
      <c r="A8" s="18"/>
      <c r="B8" s="23"/>
      <c r="C8" s="18"/>
      <c r="D8" s="18"/>
      <c r="E8" s="18"/>
      <c r="F8" s="18"/>
      <c r="G8" s="18"/>
      <c r="H8" s="18"/>
      <c r="I8" s="98"/>
      <c r="J8" s="18"/>
      <c r="K8" s="18"/>
      <c r="L8" s="37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46" s="24" customFormat="1" ht="12" customHeight="1">
      <c r="A9" s="18"/>
      <c r="B9" s="23"/>
      <c r="C9" s="18"/>
      <c r="D9" s="97" t="s">
        <v>17</v>
      </c>
      <c r="E9" s="18"/>
      <c r="F9" s="99"/>
      <c r="G9" s="18"/>
      <c r="H9" s="18"/>
      <c r="I9" s="100" t="s">
        <v>18</v>
      </c>
      <c r="J9" s="99"/>
      <c r="K9" s="18"/>
      <c r="L9" s="37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46" s="24" customFormat="1" ht="12" customHeight="1">
      <c r="A10" s="18"/>
      <c r="B10" s="23"/>
      <c r="C10" s="18"/>
      <c r="D10" s="97" t="s">
        <v>19</v>
      </c>
      <c r="E10" s="18"/>
      <c r="F10" s="99" t="s">
        <v>20</v>
      </c>
      <c r="G10" s="18"/>
      <c r="H10" s="18"/>
      <c r="I10" s="100" t="s">
        <v>21</v>
      </c>
      <c r="J10" s="101">
        <f>'Rekapitulace stavby'!AN8</f>
        <v>0</v>
      </c>
      <c r="K10" s="18"/>
      <c r="L10" s="3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46" s="24" customFormat="1" ht="10.9" customHeight="1">
      <c r="A11" s="18"/>
      <c r="B11" s="23"/>
      <c r="C11" s="18"/>
      <c r="D11" s="18"/>
      <c r="E11" s="18"/>
      <c r="F11" s="18"/>
      <c r="G11" s="18"/>
      <c r="H11" s="18"/>
      <c r="I11" s="98"/>
      <c r="J11" s="18"/>
      <c r="K11" s="18"/>
      <c r="L11" s="3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46" s="24" customFormat="1" ht="12" customHeight="1">
      <c r="A12" s="18"/>
      <c r="B12" s="23"/>
      <c r="C12" s="18"/>
      <c r="D12" s="97" t="s">
        <v>22</v>
      </c>
      <c r="E12" s="18"/>
      <c r="F12" s="18"/>
      <c r="G12" s="18"/>
      <c r="H12" s="18"/>
      <c r="I12" s="100" t="s">
        <v>23</v>
      </c>
      <c r="J12" s="99"/>
      <c r="K12" s="18"/>
      <c r="L12" s="37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46" s="24" customFormat="1" ht="18" customHeight="1">
      <c r="A13" s="18"/>
      <c r="B13" s="23"/>
      <c r="C13" s="18"/>
      <c r="D13" s="18"/>
      <c r="E13" s="99" t="s">
        <v>24</v>
      </c>
      <c r="F13" s="18"/>
      <c r="G13" s="18"/>
      <c r="H13" s="18"/>
      <c r="I13" s="100" t="s">
        <v>25</v>
      </c>
      <c r="J13" s="99"/>
      <c r="K13" s="18"/>
      <c r="L13" s="3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46" s="24" customFormat="1" ht="6.95" customHeight="1">
      <c r="A14" s="18"/>
      <c r="B14" s="23"/>
      <c r="C14" s="18"/>
      <c r="D14" s="18"/>
      <c r="E14" s="18"/>
      <c r="F14" s="18"/>
      <c r="G14" s="18"/>
      <c r="H14" s="18"/>
      <c r="I14" s="98"/>
      <c r="J14" s="18"/>
      <c r="K14" s="18"/>
      <c r="L14" s="37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46" s="24" customFormat="1" ht="12" customHeight="1">
      <c r="A15" s="18"/>
      <c r="B15" s="23"/>
      <c r="C15" s="18"/>
      <c r="D15" s="97" t="s">
        <v>26</v>
      </c>
      <c r="E15" s="18"/>
      <c r="F15" s="18"/>
      <c r="G15" s="18"/>
      <c r="H15" s="18"/>
      <c r="I15" s="100" t="s">
        <v>23</v>
      </c>
      <c r="J15" s="15" t="str">
        <f>'Rekapitulace stavby'!AN13</f>
        <v>Vyplň údaj</v>
      </c>
      <c r="K15" s="18"/>
      <c r="L15" s="37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46" s="24" customFormat="1" ht="18" customHeight="1">
      <c r="A16" s="18"/>
      <c r="B16" s="23"/>
      <c r="C16" s="18"/>
      <c r="D16" s="18"/>
      <c r="E16" s="251" t="str">
        <f>'Rekapitulace stavby'!E14</f>
        <v>Vyplň údaj</v>
      </c>
      <c r="F16" s="251"/>
      <c r="G16" s="251"/>
      <c r="H16" s="251"/>
      <c r="I16" s="100" t="s">
        <v>25</v>
      </c>
      <c r="J16" s="15" t="str">
        <f>'Rekapitulace stavby'!AN14</f>
        <v>Vyplň údaj</v>
      </c>
      <c r="K16" s="18"/>
      <c r="L16" s="37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24" customFormat="1" ht="6.95" customHeight="1">
      <c r="A17" s="18"/>
      <c r="B17" s="23"/>
      <c r="C17" s="18"/>
      <c r="D17" s="18"/>
      <c r="E17" s="18"/>
      <c r="F17" s="18"/>
      <c r="G17" s="18"/>
      <c r="H17" s="18"/>
      <c r="I17" s="98"/>
      <c r="J17" s="18"/>
      <c r="K17" s="18"/>
      <c r="L17" s="37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24" customFormat="1" ht="12" customHeight="1">
      <c r="A18" s="18"/>
      <c r="B18" s="23"/>
      <c r="C18" s="18"/>
      <c r="D18" s="97" t="s">
        <v>28</v>
      </c>
      <c r="E18" s="18"/>
      <c r="F18" s="18"/>
      <c r="G18" s="18"/>
      <c r="H18" s="18"/>
      <c r="I18" s="100" t="s">
        <v>23</v>
      </c>
      <c r="J18" s="99"/>
      <c r="K18" s="18"/>
      <c r="L18" s="37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24" customFormat="1" ht="18" customHeight="1">
      <c r="A19" s="18"/>
      <c r="B19" s="23"/>
      <c r="C19" s="18"/>
      <c r="D19" s="18"/>
      <c r="E19" s="99" t="s">
        <v>29</v>
      </c>
      <c r="F19" s="18"/>
      <c r="G19" s="18"/>
      <c r="H19" s="18"/>
      <c r="I19" s="100" t="s">
        <v>25</v>
      </c>
      <c r="J19" s="99"/>
      <c r="K19" s="18"/>
      <c r="L19" s="3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24" customFormat="1" ht="6.95" customHeight="1">
      <c r="A20" s="18"/>
      <c r="B20" s="23"/>
      <c r="C20" s="18"/>
      <c r="D20" s="18"/>
      <c r="E20" s="18"/>
      <c r="F20" s="18"/>
      <c r="G20" s="18"/>
      <c r="H20" s="18"/>
      <c r="I20" s="98"/>
      <c r="J20" s="18"/>
      <c r="K20" s="18"/>
      <c r="L20" s="37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24" customFormat="1" ht="12" customHeight="1">
      <c r="A21" s="18"/>
      <c r="B21" s="23"/>
      <c r="C21" s="18"/>
      <c r="D21" s="97" t="s">
        <v>31</v>
      </c>
      <c r="E21" s="18"/>
      <c r="F21" s="18"/>
      <c r="G21" s="18"/>
      <c r="H21" s="18"/>
      <c r="I21" s="100" t="s">
        <v>23</v>
      </c>
      <c r="J21" s="99" t="str">
        <f>IF('Rekapitulace stavby'!AN19="","",'Rekapitulace stavby'!AN19)</f>
        <v/>
      </c>
      <c r="K21" s="18"/>
      <c r="L21" s="37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24" customFormat="1" ht="18" customHeight="1">
      <c r="A22" s="18"/>
      <c r="B22" s="23"/>
      <c r="C22" s="18"/>
      <c r="D22" s="18"/>
      <c r="E22" s="99" t="str">
        <f>IF('Rekapitulace stavby'!E20="","",'Rekapitulace stavby'!E20)</f>
        <v/>
      </c>
      <c r="F22" s="18"/>
      <c r="G22" s="18"/>
      <c r="H22" s="18"/>
      <c r="I22" s="100" t="s">
        <v>25</v>
      </c>
      <c r="J22" s="99" t="str">
        <f>IF('Rekapitulace stavby'!AN20="","",'Rekapitulace stavby'!AN20)</f>
        <v/>
      </c>
      <c r="K22" s="18"/>
      <c r="L22" s="37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24" customFormat="1" ht="6.95" customHeight="1">
      <c r="A23" s="18"/>
      <c r="B23" s="23"/>
      <c r="C23" s="18"/>
      <c r="D23" s="18"/>
      <c r="E23" s="18"/>
      <c r="F23" s="18"/>
      <c r="G23" s="18"/>
      <c r="H23" s="18"/>
      <c r="I23" s="98"/>
      <c r="J23" s="18"/>
      <c r="K23" s="18"/>
      <c r="L23" s="37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24" customFormat="1" ht="12" customHeight="1">
      <c r="A24" s="18"/>
      <c r="B24" s="23"/>
      <c r="C24" s="18"/>
      <c r="D24" s="97" t="s">
        <v>33</v>
      </c>
      <c r="E24" s="18"/>
      <c r="F24" s="18"/>
      <c r="G24" s="18"/>
      <c r="H24" s="18"/>
      <c r="I24" s="98"/>
      <c r="J24" s="18"/>
      <c r="K24" s="18"/>
      <c r="L24" s="37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106" customFormat="1" ht="16.5" customHeight="1">
      <c r="A25" s="102"/>
      <c r="B25" s="103"/>
      <c r="C25" s="102"/>
      <c r="D25" s="102"/>
      <c r="E25" s="252"/>
      <c r="F25" s="252"/>
      <c r="G25" s="252"/>
      <c r="H25" s="252"/>
      <c r="I25" s="104"/>
      <c r="J25" s="102"/>
      <c r="K25" s="102"/>
      <c r="L25" s="105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</row>
    <row r="26" spans="1:31" s="24" customFormat="1" ht="6.95" customHeight="1">
      <c r="A26" s="18"/>
      <c r="B26" s="23"/>
      <c r="C26" s="18"/>
      <c r="D26" s="18"/>
      <c r="E26" s="18"/>
      <c r="F26" s="18"/>
      <c r="G26" s="18"/>
      <c r="H26" s="18"/>
      <c r="I26" s="98"/>
      <c r="J26" s="18"/>
      <c r="K26" s="18"/>
      <c r="L26" s="37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24" customFormat="1" ht="6.95" customHeight="1">
      <c r="A27" s="18"/>
      <c r="B27" s="23"/>
      <c r="C27" s="18"/>
      <c r="D27" s="107"/>
      <c r="E27" s="107"/>
      <c r="F27" s="107"/>
      <c r="G27" s="107"/>
      <c r="H27" s="107"/>
      <c r="I27" s="108"/>
      <c r="J27" s="107"/>
      <c r="K27" s="107"/>
      <c r="L27" s="37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s="24" customFormat="1" ht="25.5" customHeight="1">
      <c r="A28" s="18"/>
      <c r="B28" s="23"/>
      <c r="C28" s="18"/>
      <c r="D28" s="109" t="s">
        <v>34</v>
      </c>
      <c r="E28" s="18"/>
      <c r="F28" s="18"/>
      <c r="G28" s="18"/>
      <c r="H28" s="18"/>
      <c r="I28" s="98"/>
      <c r="J28" s="110">
        <f>ROUND(J118, 2)</f>
        <v>0</v>
      </c>
      <c r="K28" s="18"/>
      <c r="L28" s="37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24" customFormat="1" ht="6.95" customHeight="1">
      <c r="A29" s="18"/>
      <c r="B29" s="23"/>
      <c r="C29" s="18"/>
      <c r="D29" s="107"/>
      <c r="E29" s="107"/>
      <c r="F29" s="107"/>
      <c r="G29" s="107"/>
      <c r="H29" s="107"/>
      <c r="I29" s="108"/>
      <c r="J29" s="107"/>
      <c r="K29" s="107"/>
      <c r="L29" s="37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24" customFormat="1" ht="14.45" customHeight="1">
      <c r="A30" s="18"/>
      <c r="B30" s="23"/>
      <c r="C30" s="18"/>
      <c r="D30" s="18"/>
      <c r="E30" s="18"/>
      <c r="F30" s="111" t="s">
        <v>36</v>
      </c>
      <c r="G30" s="18"/>
      <c r="H30" s="18"/>
      <c r="I30" s="112" t="s">
        <v>35</v>
      </c>
      <c r="J30" s="111" t="s">
        <v>37</v>
      </c>
      <c r="K30" s="18"/>
      <c r="L30" s="37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24" customFormat="1" ht="14.45" customHeight="1">
      <c r="A31" s="18"/>
      <c r="B31" s="23"/>
      <c r="C31" s="18"/>
      <c r="D31" s="113" t="s">
        <v>38</v>
      </c>
      <c r="E31" s="97" t="s">
        <v>39</v>
      </c>
      <c r="F31" s="114">
        <f>ROUND((SUM(BE118:BE186)),  2)</f>
        <v>0</v>
      </c>
      <c r="G31" s="18"/>
      <c r="H31" s="18"/>
      <c r="I31" s="115">
        <v>0.21</v>
      </c>
      <c r="J31" s="114">
        <f>ROUND(((SUM(BE118:BE186))*I31),  2)</f>
        <v>0</v>
      </c>
      <c r="K31" s="18"/>
      <c r="L31" s="37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24" customFormat="1" ht="14.45" customHeight="1">
      <c r="A32" s="18"/>
      <c r="B32" s="23"/>
      <c r="C32" s="18"/>
      <c r="D32" s="18"/>
      <c r="E32" s="97" t="s">
        <v>40</v>
      </c>
      <c r="F32" s="114">
        <f>ROUND((SUM(BF118:BF186)),  2)</f>
        <v>0</v>
      </c>
      <c r="G32" s="18"/>
      <c r="H32" s="18"/>
      <c r="I32" s="115">
        <v>0.15</v>
      </c>
      <c r="J32" s="114">
        <f>ROUND(((SUM(BF118:BF186))*I32),  2)</f>
        <v>0</v>
      </c>
      <c r="K32" s="18"/>
      <c r="L32" s="37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24" customFormat="1" ht="14.45" hidden="1" customHeight="1">
      <c r="A33" s="18"/>
      <c r="B33" s="23"/>
      <c r="C33" s="18"/>
      <c r="D33" s="18"/>
      <c r="E33" s="97" t="s">
        <v>41</v>
      </c>
      <c r="F33" s="114">
        <f>ROUND((SUM(BG118:BG186)),  2)</f>
        <v>0</v>
      </c>
      <c r="G33" s="18"/>
      <c r="H33" s="18"/>
      <c r="I33" s="115">
        <v>0.21</v>
      </c>
      <c r="J33" s="114">
        <f>0</f>
        <v>0</v>
      </c>
      <c r="K33" s="18"/>
      <c r="L33" s="37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24" customFormat="1" ht="14.45" hidden="1" customHeight="1">
      <c r="A34" s="18"/>
      <c r="B34" s="23"/>
      <c r="C34" s="18"/>
      <c r="D34" s="18"/>
      <c r="E34" s="97" t="s">
        <v>42</v>
      </c>
      <c r="F34" s="114">
        <f>ROUND((SUM(BH118:BH186)),  2)</f>
        <v>0</v>
      </c>
      <c r="G34" s="18"/>
      <c r="H34" s="18"/>
      <c r="I34" s="115">
        <v>0.15</v>
      </c>
      <c r="J34" s="114">
        <f>0</f>
        <v>0</v>
      </c>
      <c r="K34" s="18"/>
      <c r="L34" s="37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24" customFormat="1" ht="14.45" hidden="1" customHeight="1">
      <c r="A35" s="18"/>
      <c r="B35" s="23"/>
      <c r="C35" s="18"/>
      <c r="D35" s="18"/>
      <c r="E35" s="97" t="s">
        <v>43</v>
      </c>
      <c r="F35" s="114">
        <f>ROUND((SUM(BI118:BI186)),  2)</f>
        <v>0</v>
      </c>
      <c r="G35" s="18"/>
      <c r="H35" s="18"/>
      <c r="I35" s="115">
        <v>0</v>
      </c>
      <c r="J35" s="114">
        <f>0</f>
        <v>0</v>
      </c>
      <c r="K35" s="18"/>
      <c r="L35" s="37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24" customFormat="1" ht="6.95" customHeight="1">
      <c r="A36" s="18"/>
      <c r="B36" s="23"/>
      <c r="C36" s="18"/>
      <c r="D36" s="18"/>
      <c r="E36" s="18"/>
      <c r="F36" s="18"/>
      <c r="G36" s="18"/>
      <c r="H36" s="18"/>
      <c r="I36" s="98"/>
      <c r="J36" s="18"/>
      <c r="K36" s="18"/>
      <c r="L36" s="37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24" customFormat="1" ht="25.5" customHeight="1">
      <c r="A37" s="18"/>
      <c r="B37" s="23"/>
      <c r="C37" s="116"/>
      <c r="D37" s="117" t="s">
        <v>44</v>
      </c>
      <c r="E37" s="118"/>
      <c r="F37" s="118"/>
      <c r="G37" s="119" t="s">
        <v>45</v>
      </c>
      <c r="H37" s="120" t="s">
        <v>46</v>
      </c>
      <c r="I37" s="121"/>
      <c r="J37" s="122">
        <f>SUM(J28:J35)</f>
        <v>0</v>
      </c>
      <c r="K37" s="123"/>
      <c r="L37" s="3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24" customFormat="1" ht="14.45" customHeight="1">
      <c r="A38" s="18"/>
      <c r="B38" s="23"/>
      <c r="C38" s="18"/>
      <c r="D38" s="18"/>
      <c r="E38" s="18"/>
      <c r="F38" s="18"/>
      <c r="G38" s="18"/>
      <c r="H38" s="18"/>
      <c r="I38" s="98"/>
      <c r="J38" s="18"/>
      <c r="K38" s="18"/>
      <c r="L38" s="37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ht="14.45" customHeight="1">
      <c r="B39" s="5"/>
      <c r="L39" s="5"/>
    </row>
    <row r="40" spans="1:31" ht="14.45" customHeight="1">
      <c r="B40" s="5"/>
      <c r="L40" s="5"/>
    </row>
    <row r="41" spans="1:31" ht="14.45" customHeight="1">
      <c r="B41" s="5"/>
      <c r="L41" s="5"/>
    </row>
    <row r="42" spans="1:31" ht="14.45" customHeight="1">
      <c r="B42" s="5"/>
      <c r="L42" s="5"/>
    </row>
    <row r="43" spans="1:31" ht="14.45" customHeight="1">
      <c r="B43" s="5"/>
      <c r="L43" s="5"/>
    </row>
    <row r="44" spans="1:31" ht="14.45" customHeight="1">
      <c r="B44" s="5"/>
      <c r="L44" s="5"/>
    </row>
    <row r="45" spans="1:31" ht="14.45" customHeight="1">
      <c r="B45" s="5"/>
      <c r="L45" s="5"/>
    </row>
    <row r="46" spans="1:31" ht="14.45" customHeight="1">
      <c r="B46" s="5"/>
      <c r="L46" s="5"/>
    </row>
    <row r="47" spans="1:31" ht="14.45" customHeight="1">
      <c r="B47" s="5"/>
      <c r="L47" s="5"/>
    </row>
    <row r="48" spans="1:31" ht="14.45" customHeight="1">
      <c r="B48" s="5"/>
      <c r="L48" s="5"/>
    </row>
    <row r="49" spans="1:31" ht="14.45" customHeight="1">
      <c r="B49" s="5"/>
      <c r="L49" s="5"/>
    </row>
    <row r="50" spans="1:31" s="24" customFormat="1" ht="14.45" customHeight="1">
      <c r="B50" s="37"/>
      <c r="D50" s="124" t="s">
        <v>47</v>
      </c>
      <c r="E50" s="125"/>
      <c r="F50" s="125"/>
      <c r="G50" s="124" t="s">
        <v>48</v>
      </c>
      <c r="H50" s="125"/>
      <c r="I50" s="126"/>
      <c r="J50" s="125"/>
      <c r="K50" s="125"/>
      <c r="L50" s="37"/>
    </row>
    <row r="51" spans="1:31">
      <c r="B51" s="5"/>
      <c r="L51" s="5"/>
    </row>
    <row r="52" spans="1:31">
      <c r="B52" s="5"/>
      <c r="L52" s="5"/>
    </row>
    <row r="53" spans="1:31">
      <c r="B53" s="5"/>
      <c r="L53" s="5"/>
    </row>
    <row r="54" spans="1:31">
      <c r="B54" s="5"/>
      <c r="L54" s="5"/>
    </row>
    <row r="55" spans="1:31">
      <c r="B55" s="5"/>
      <c r="L55" s="5"/>
    </row>
    <row r="56" spans="1:31">
      <c r="B56" s="5"/>
      <c r="L56" s="5"/>
    </row>
    <row r="57" spans="1:31">
      <c r="B57" s="5"/>
      <c r="L57" s="5"/>
    </row>
    <row r="58" spans="1:31">
      <c r="B58" s="5"/>
      <c r="L58" s="5"/>
    </row>
    <row r="59" spans="1:31">
      <c r="B59" s="5"/>
      <c r="L59" s="5"/>
    </row>
    <row r="60" spans="1:31">
      <c r="B60" s="5"/>
      <c r="L60" s="5"/>
    </row>
    <row r="61" spans="1:31" s="24" customFormat="1" ht="12.75">
      <c r="A61" s="18"/>
      <c r="B61" s="23"/>
      <c r="C61" s="18"/>
      <c r="D61" s="127" t="s">
        <v>49</v>
      </c>
      <c r="E61" s="128"/>
      <c r="F61" s="129" t="s">
        <v>50</v>
      </c>
      <c r="G61" s="127" t="s">
        <v>49</v>
      </c>
      <c r="H61" s="128"/>
      <c r="I61" s="130"/>
      <c r="J61" s="131" t="s">
        <v>50</v>
      </c>
      <c r="K61" s="128"/>
      <c r="L61" s="37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>
      <c r="B62" s="5"/>
      <c r="L62" s="5"/>
    </row>
    <row r="63" spans="1:31">
      <c r="B63" s="5"/>
      <c r="L63" s="5"/>
    </row>
    <row r="64" spans="1:31">
      <c r="B64" s="5"/>
      <c r="L64" s="5"/>
    </row>
    <row r="65" spans="1:31" s="24" customFormat="1" ht="12.75">
      <c r="A65" s="18"/>
      <c r="B65" s="23"/>
      <c r="C65" s="18"/>
      <c r="D65" s="124" t="s">
        <v>51</v>
      </c>
      <c r="E65" s="132"/>
      <c r="F65" s="132"/>
      <c r="G65" s="124" t="s">
        <v>52</v>
      </c>
      <c r="H65" s="132"/>
      <c r="I65" s="133"/>
      <c r="J65" s="132"/>
      <c r="K65" s="132"/>
      <c r="L65" s="37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>
      <c r="B66" s="5"/>
      <c r="L66" s="5"/>
    </row>
    <row r="67" spans="1:31">
      <c r="B67" s="5"/>
      <c r="L67" s="5"/>
    </row>
    <row r="68" spans="1:31">
      <c r="B68" s="5"/>
      <c r="L68" s="5"/>
    </row>
    <row r="69" spans="1:31">
      <c r="B69" s="5"/>
      <c r="L69" s="5"/>
    </row>
    <row r="70" spans="1:31">
      <c r="B70" s="5"/>
      <c r="L70" s="5"/>
    </row>
    <row r="71" spans="1:31">
      <c r="B71" s="5"/>
      <c r="L71" s="5"/>
    </row>
    <row r="72" spans="1:31">
      <c r="B72" s="5"/>
      <c r="L72" s="5"/>
    </row>
    <row r="73" spans="1:31">
      <c r="B73" s="5"/>
      <c r="L73" s="5"/>
    </row>
    <row r="74" spans="1:31">
      <c r="B74" s="5"/>
      <c r="L74" s="5"/>
    </row>
    <row r="75" spans="1:31">
      <c r="B75" s="5"/>
      <c r="L75" s="5"/>
    </row>
    <row r="76" spans="1:31" s="24" customFormat="1" ht="12.75">
      <c r="A76" s="18"/>
      <c r="B76" s="23"/>
      <c r="C76" s="18"/>
      <c r="D76" s="127" t="s">
        <v>49</v>
      </c>
      <c r="E76" s="128"/>
      <c r="F76" s="129" t="s">
        <v>50</v>
      </c>
      <c r="G76" s="127" t="s">
        <v>49</v>
      </c>
      <c r="H76" s="128"/>
      <c r="I76" s="130"/>
      <c r="J76" s="131" t="s">
        <v>50</v>
      </c>
      <c r="K76" s="128"/>
      <c r="L76" s="37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s="24" customFormat="1" ht="14.45" customHeight="1">
      <c r="A77" s="18"/>
      <c r="B77" s="134"/>
      <c r="C77" s="135"/>
      <c r="D77" s="135"/>
      <c r="E77" s="135"/>
      <c r="F77" s="135"/>
      <c r="G77" s="135"/>
      <c r="H77" s="135"/>
      <c r="I77" s="136"/>
      <c r="J77" s="135"/>
      <c r="K77" s="135"/>
      <c r="L77" s="37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81" spans="1:47" s="24" customFormat="1" ht="6.95" customHeight="1">
      <c r="A81" s="18"/>
      <c r="B81" s="137"/>
      <c r="C81" s="138"/>
      <c r="D81" s="138"/>
      <c r="E81" s="138"/>
      <c r="F81" s="138"/>
      <c r="G81" s="138"/>
      <c r="H81" s="138"/>
      <c r="I81" s="139"/>
      <c r="J81" s="138"/>
      <c r="K81" s="138"/>
      <c r="L81" s="37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47" s="24" customFormat="1" ht="24.95" customHeight="1">
      <c r="A82" s="18"/>
      <c r="B82" s="19"/>
      <c r="C82" s="8" t="s">
        <v>83</v>
      </c>
      <c r="D82" s="20"/>
      <c r="E82" s="20"/>
      <c r="F82" s="20"/>
      <c r="G82" s="20"/>
      <c r="H82" s="20"/>
      <c r="I82" s="98"/>
      <c r="J82" s="20"/>
      <c r="K82" s="20"/>
      <c r="L82" s="37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47" s="24" customFormat="1" ht="6.95" customHeight="1">
      <c r="A83" s="18"/>
      <c r="B83" s="19"/>
      <c r="C83" s="20"/>
      <c r="D83" s="20"/>
      <c r="E83" s="20"/>
      <c r="F83" s="20"/>
      <c r="G83" s="20"/>
      <c r="H83" s="20"/>
      <c r="I83" s="98"/>
      <c r="J83" s="20"/>
      <c r="K83" s="20"/>
      <c r="L83" s="37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47" s="24" customFormat="1" ht="12" customHeight="1">
      <c r="A84" s="18"/>
      <c r="B84" s="19"/>
      <c r="C84" s="13" t="s">
        <v>15</v>
      </c>
      <c r="D84" s="20"/>
      <c r="E84" s="20"/>
      <c r="F84" s="20"/>
      <c r="G84" s="20"/>
      <c r="H84" s="20"/>
      <c r="I84" s="98"/>
      <c r="J84" s="20"/>
      <c r="K84" s="20"/>
      <c r="L84" s="37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47" s="24" customFormat="1" ht="16.5" customHeight="1">
      <c r="A85" s="18"/>
      <c r="B85" s="19"/>
      <c r="C85" s="20"/>
      <c r="D85" s="20"/>
      <c r="E85" s="238" t="str">
        <f>E7</f>
        <v>Chodník v ulici Vlašimská v Divišově</v>
      </c>
      <c r="F85" s="238"/>
      <c r="G85" s="238"/>
      <c r="H85" s="238"/>
      <c r="I85" s="98"/>
      <c r="J85" s="20"/>
      <c r="K85" s="20"/>
      <c r="L85" s="37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47" s="24" customFormat="1" ht="6.95" customHeight="1">
      <c r="A86" s="18"/>
      <c r="B86" s="19"/>
      <c r="C86" s="20"/>
      <c r="D86" s="20"/>
      <c r="E86" s="20"/>
      <c r="F86" s="20"/>
      <c r="G86" s="20"/>
      <c r="H86" s="20"/>
      <c r="I86" s="98"/>
      <c r="J86" s="20"/>
      <c r="K86" s="20"/>
      <c r="L86" s="37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47" s="24" customFormat="1" ht="12" customHeight="1">
      <c r="A87" s="18"/>
      <c r="B87" s="19"/>
      <c r="C87" s="13" t="s">
        <v>19</v>
      </c>
      <c r="D87" s="20"/>
      <c r="E87" s="20"/>
      <c r="F87" s="14" t="str">
        <f>F10</f>
        <v>Divišov</v>
      </c>
      <c r="G87" s="20"/>
      <c r="H87" s="20"/>
      <c r="I87" s="100" t="s">
        <v>21</v>
      </c>
      <c r="J87" s="140">
        <f>IF(J10="","",J10)</f>
        <v>0</v>
      </c>
      <c r="K87" s="20"/>
      <c r="L87" s="37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47" s="24" customFormat="1" ht="6.95" customHeight="1">
      <c r="A88" s="18"/>
      <c r="B88" s="19"/>
      <c r="C88" s="20"/>
      <c r="D88" s="20"/>
      <c r="E88" s="20"/>
      <c r="F88" s="20"/>
      <c r="G88" s="20"/>
      <c r="H88" s="20"/>
      <c r="I88" s="98"/>
      <c r="J88" s="20"/>
      <c r="K88" s="20"/>
      <c r="L88" s="37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47" s="24" customFormat="1" ht="43.15" customHeight="1">
      <c r="A89" s="18"/>
      <c r="B89" s="19"/>
      <c r="C89" s="13" t="s">
        <v>22</v>
      </c>
      <c r="D89" s="20"/>
      <c r="E89" s="20"/>
      <c r="F89" s="14" t="str">
        <f>E13</f>
        <v>Městys Divišov, Horní náměstí 21, Divišov</v>
      </c>
      <c r="G89" s="20"/>
      <c r="H89" s="20"/>
      <c r="I89" s="100" t="s">
        <v>28</v>
      </c>
      <c r="J89" s="141" t="str">
        <f>E19</f>
        <v>IPROS s.r.o.,Tyršova 2076, 256 01 Benešov</v>
      </c>
      <c r="K89" s="20"/>
      <c r="L89" s="37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47" s="24" customFormat="1" ht="15.2" customHeight="1">
      <c r="A90" s="18"/>
      <c r="B90" s="19"/>
      <c r="C90" s="13" t="s">
        <v>26</v>
      </c>
      <c r="D90" s="20"/>
      <c r="E90" s="20"/>
      <c r="F90" s="14" t="str">
        <f>IF(E16="","",E16)</f>
        <v>Vyplň údaj</v>
      </c>
      <c r="G90" s="20"/>
      <c r="H90" s="20"/>
      <c r="I90" s="100" t="s">
        <v>31</v>
      </c>
      <c r="J90" s="141" t="str">
        <f>E22</f>
        <v/>
      </c>
      <c r="K90" s="20"/>
      <c r="L90" s="37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47" s="24" customFormat="1" ht="10.35" customHeight="1">
      <c r="A91" s="18"/>
      <c r="B91" s="19"/>
      <c r="C91" s="20"/>
      <c r="D91" s="20"/>
      <c r="E91" s="20"/>
      <c r="F91" s="20"/>
      <c r="G91" s="20"/>
      <c r="H91" s="20"/>
      <c r="I91" s="98"/>
      <c r="J91" s="20"/>
      <c r="K91" s="20"/>
      <c r="L91" s="37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47" s="24" customFormat="1" ht="29.25" customHeight="1">
      <c r="A92" s="18"/>
      <c r="B92" s="19"/>
      <c r="C92" s="142" t="s">
        <v>84</v>
      </c>
      <c r="D92" s="143"/>
      <c r="E92" s="143"/>
      <c r="F92" s="143"/>
      <c r="G92" s="143"/>
      <c r="H92" s="143"/>
      <c r="I92" s="144"/>
      <c r="J92" s="145" t="s">
        <v>85</v>
      </c>
      <c r="K92" s="143"/>
      <c r="L92" s="37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47" s="24" customFormat="1" ht="10.35" customHeight="1">
      <c r="A93" s="18"/>
      <c r="B93" s="19"/>
      <c r="C93" s="20"/>
      <c r="D93" s="20"/>
      <c r="E93" s="20"/>
      <c r="F93" s="20"/>
      <c r="G93" s="20"/>
      <c r="H93" s="20"/>
      <c r="I93" s="98"/>
      <c r="J93" s="20"/>
      <c r="K93" s="20"/>
      <c r="L93" s="37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47" s="24" customFormat="1" ht="22.9" customHeight="1">
      <c r="A94" s="18"/>
      <c r="B94" s="19"/>
      <c r="C94" s="146" t="s">
        <v>86</v>
      </c>
      <c r="D94" s="20"/>
      <c r="E94" s="20"/>
      <c r="F94" s="20"/>
      <c r="G94" s="20"/>
      <c r="H94" s="20"/>
      <c r="I94" s="98"/>
      <c r="J94" s="147">
        <f>J118</f>
        <v>0</v>
      </c>
      <c r="K94" s="20"/>
      <c r="L94" s="37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U94" s="2" t="s">
        <v>87</v>
      </c>
    </row>
    <row r="95" spans="1:47" s="148" customFormat="1" ht="24.95" customHeight="1">
      <c r="B95" s="149"/>
      <c r="C95" s="150"/>
      <c r="D95" s="151" t="s">
        <v>88</v>
      </c>
      <c r="E95" s="152"/>
      <c r="F95" s="152"/>
      <c r="G95" s="152"/>
      <c r="H95" s="152"/>
      <c r="I95" s="153"/>
      <c r="J95" s="154">
        <f>J119</f>
        <v>0</v>
      </c>
      <c r="K95" s="150"/>
      <c r="L95" s="155"/>
    </row>
    <row r="96" spans="1:47" s="156" customFormat="1" ht="19.899999999999999" customHeight="1">
      <c r="B96" s="157"/>
      <c r="C96" s="158"/>
      <c r="D96" s="159" t="s">
        <v>89</v>
      </c>
      <c r="E96" s="160"/>
      <c r="F96" s="160"/>
      <c r="G96" s="160"/>
      <c r="H96" s="160"/>
      <c r="I96" s="161"/>
      <c r="J96" s="162">
        <f>J120</f>
        <v>0</v>
      </c>
      <c r="K96" s="158"/>
      <c r="L96" s="163"/>
    </row>
    <row r="97" spans="1:31" s="156" customFormat="1" ht="19.899999999999999" customHeight="1">
      <c r="B97" s="157"/>
      <c r="C97" s="158"/>
      <c r="D97" s="159" t="s">
        <v>90</v>
      </c>
      <c r="E97" s="160"/>
      <c r="F97" s="160"/>
      <c r="G97" s="160"/>
      <c r="H97" s="160"/>
      <c r="I97" s="161"/>
      <c r="J97" s="162">
        <f>J145</f>
        <v>0</v>
      </c>
      <c r="K97" s="158"/>
      <c r="L97" s="163"/>
    </row>
    <row r="98" spans="1:31" s="156" customFormat="1" ht="19.899999999999999" customHeight="1">
      <c r="B98" s="157"/>
      <c r="C98" s="158"/>
      <c r="D98" s="159" t="s">
        <v>91</v>
      </c>
      <c r="E98" s="160"/>
      <c r="F98" s="160"/>
      <c r="G98" s="160"/>
      <c r="H98" s="160"/>
      <c r="I98" s="161"/>
      <c r="J98" s="162">
        <f>J158</f>
        <v>0</v>
      </c>
      <c r="K98" s="158"/>
      <c r="L98" s="163"/>
    </row>
    <row r="99" spans="1:31" s="156" customFormat="1" ht="19.899999999999999" customHeight="1">
      <c r="B99" s="157"/>
      <c r="C99" s="158"/>
      <c r="D99" s="159" t="s">
        <v>92</v>
      </c>
      <c r="E99" s="160"/>
      <c r="F99" s="160"/>
      <c r="G99" s="160"/>
      <c r="H99" s="160"/>
      <c r="I99" s="161"/>
      <c r="J99" s="162">
        <f>J167</f>
        <v>0</v>
      </c>
      <c r="K99" s="158"/>
      <c r="L99" s="163"/>
    </row>
    <row r="100" spans="1:31" s="156" customFormat="1" ht="19.899999999999999" customHeight="1">
      <c r="B100" s="157"/>
      <c r="C100" s="158"/>
      <c r="D100" s="159" t="s">
        <v>93</v>
      </c>
      <c r="E100" s="160"/>
      <c r="F100" s="160"/>
      <c r="G100" s="160"/>
      <c r="H100" s="160"/>
      <c r="I100" s="161"/>
      <c r="J100" s="162">
        <f>J185</f>
        <v>0</v>
      </c>
      <c r="K100" s="158"/>
      <c r="L100" s="163"/>
    </row>
    <row r="101" spans="1:31" s="24" customFormat="1" ht="21.95" customHeight="1">
      <c r="A101" s="18"/>
      <c r="B101" s="19"/>
      <c r="C101" s="20"/>
      <c r="D101" s="20"/>
      <c r="E101" s="20"/>
      <c r="F101" s="20"/>
      <c r="G101" s="20"/>
      <c r="H101" s="20"/>
      <c r="I101" s="98"/>
      <c r="J101" s="20"/>
      <c r="K101" s="20"/>
      <c r="L101" s="37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</row>
    <row r="102" spans="1:31" s="24" customFormat="1" ht="6.95" customHeight="1">
      <c r="A102" s="18"/>
      <c r="B102" s="40"/>
      <c r="C102" s="41"/>
      <c r="D102" s="41"/>
      <c r="E102" s="41"/>
      <c r="F102" s="41"/>
      <c r="G102" s="41"/>
      <c r="H102" s="41"/>
      <c r="I102" s="136"/>
      <c r="J102" s="41"/>
      <c r="K102" s="41"/>
      <c r="L102" s="37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</row>
    <row r="106" spans="1:31" s="24" customFormat="1" ht="6.95" customHeight="1">
      <c r="A106" s="18"/>
      <c r="B106" s="42"/>
      <c r="C106" s="43"/>
      <c r="D106" s="43"/>
      <c r="E106" s="43"/>
      <c r="F106" s="43"/>
      <c r="G106" s="43"/>
      <c r="H106" s="43"/>
      <c r="I106" s="139"/>
      <c r="J106" s="43"/>
      <c r="K106" s="43"/>
      <c r="L106" s="37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</row>
    <row r="107" spans="1:31" s="24" customFormat="1" ht="24.95" customHeight="1">
      <c r="A107" s="18"/>
      <c r="B107" s="19"/>
      <c r="C107" s="8" t="s">
        <v>94</v>
      </c>
      <c r="D107" s="20"/>
      <c r="E107" s="20"/>
      <c r="F107" s="20"/>
      <c r="G107" s="20"/>
      <c r="H107" s="20"/>
      <c r="I107" s="98"/>
      <c r="J107" s="20"/>
      <c r="K107" s="20"/>
      <c r="L107" s="37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</row>
    <row r="108" spans="1:31" s="24" customFormat="1" ht="6.95" customHeight="1">
      <c r="A108" s="18"/>
      <c r="B108" s="19"/>
      <c r="C108" s="20"/>
      <c r="D108" s="20"/>
      <c r="E108" s="20"/>
      <c r="F108" s="20"/>
      <c r="G108" s="20"/>
      <c r="H108" s="20"/>
      <c r="I108" s="98"/>
      <c r="J108" s="20"/>
      <c r="K108" s="20"/>
      <c r="L108" s="37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1:31" s="24" customFormat="1" ht="12" customHeight="1">
      <c r="A109" s="18"/>
      <c r="B109" s="19"/>
      <c r="C109" s="13" t="s">
        <v>15</v>
      </c>
      <c r="D109" s="20"/>
      <c r="E109" s="20"/>
      <c r="F109" s="20"/>
      <c r="G109" s="20"/>
      <c r="H109" s="20"/>
      <c r="I109" s="98"/>
      <c r="J109" s="20"/>
      <c r="K109" s="20"/>
      <c r="L109" s="37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0" spans="1:31" s="24" customFormat="1" ht="16.5" customHeight="1">
      <c r="A110" s="18"/>
      <c r="B110" s="19"/>
      <c r="C110" s="20"/>
      <c r="D110" s="20"/>
      <c r="E110" s="238" t="str">
        <f>E7</f>
        <v>Chodník v ulici Vlašimská v Divišově</v>
      </c>
      <c r="F110" s="238"/>
      <c r="G110" s="238"/>
      <c r="H110" s="238"/>
      <c r="I110" s="98"/>
      <c r="J110" s="20"/>
      <c r="K110" s="20"/>
      <c r="L110" s="37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spans="1:31" s="24" customFormat="1" ht="6.95" customHeight="1">
      <c r="A111" s="18"/>
      <c r="B111" s="19"/>
      <c r="C111" s="20"/>
      <c r="D111" s="20"/>
      <c r="E111" s="20"/>
      <c r="F111" s="20"/>
      <c r="G111" s="20"/>
      <c r="H111" s="20"/>
      <c r="I111" s="98"/>
      <c r="J111" s="20"/>
      <c r="K111" s="20"/>
      <c r="L111" s="37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1:31" s="24" customFormat="1" ht="12" customHeight="1">
      <c r="A112" s="18"/>
      <c r="B112" s="19"/>
      <c r="C112" s="13" t="s">
        <v>19</v>
      </c>
      <c r="D112" s="20"/>
      <c r="E112" s="20"/>
      <c r="F112" s="14" t="str">
        <f>F10</f>
        <v>Divišov</v>
      </c>
      <c r="G112" s="20"/>
      <c r="H112" s="20"/>
      <c r="I112" s="100" t="s">
        <v>21</v>
      </c>
      <c r="J112" s="140">
        <f>IF(J10="","",J10)</f>
        <v>0</v>
      </c>
      <c r="K112" s="20"/>
      <c r="L112" s="37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1:65" s="24" customFormat="1" ht="6.95" customHeight="1">
      <c r="A113" s="18"/>
      <c r="B113" s="19"/>
      <c r="C113" s="20"/>
      <c r="D113" s="20"/>
      <c r="E113" s="20"/>
      <c r="F113" s="20"/>
      <c r="G113" s="20"/>
      <c r="H113" s="20"/>
      <c r="I113" s="98"/>
      <c r="J113" s="20"/>
      <c r="K113" s="20"/>
      <c r="L113" s="37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</row>
    <row r="114" spans="1:65" s="24" customFormat="1" ht="43.15" customHeight="1">
      <c r="A114" s="18"/>
      <c r="B114" s="19"/>
      <c r="C114" s="13" t="s">
        <v>22</v>
      </c>
      <c r="D114" s="20"/>
      <c r="E114" s="20"/>
      <c r="F114" s="14" t="str">
        <f>E13</f>
        <v>Městys Divišov, Horní náměstí 21, Divišov</v>
      </c>
      <c r="G114" s="20"/>
      <c r="H114" s="20"/>
      <c r="I114" s="100" t="s">
        <v>28</v>
      </c>
      <c r="J114" s="141" t="str">
        <f>E19</f>
        <v>IPROS s.r.o.,Tyršova 2076, 256 01 Benešov</v>
      </c>
      <c r="K114" s="20"/>
      <c r="L114" s="37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:65" s="24" customFormat="1" ht="15.2" customHeight="1">
      <c r="A115" s="18"/>
      <c r="B115" s="19"/>
      <c r="C115" s="13" t="s">
        <v>26</v>
      </c>
      <c r="D115" s="20"/>
      <c r="E115" s="20"/>
      <c r="F115" s="14" t="str">
        <f>IF(E16="","",E16)</f>
        <v>Vyplň údaj</v>
      </c>
      <c r="G115" s="20"/>
      <c r="H115" s="20"/>
      <c r="I115" s="100" t="s">
        <v>31</v>
      </c>
      <c r="J115" s="141" t="str">
        <f>E22</f>
        <v/>
      </c>
      <c r="K115" s="20"/>
      <c r="L115" s="37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65" s="24" customFormat="1" ht="10.35" customHeight="1">
      <c r="A116" s="18"/>
      <c r="B116" s="19"/>
      <c r="C116" s="20"/>
      <c r="D116" s="20"/>
      <c r="E116" s="20"/>
      <c r="F116" s="20"/>
      <c r="G116" s="20"/>
      <c r="H116" s="20"/>
      <c r="I116" s="98"/>
      <c r="J116" s="20"/>
      <c r="K116" s="20"/>
      <c r="L116" s="37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65" s="172" customFormat="1" ht="29.25" customHeight="1">
      <c r="A117" s="164"/>
      <c r="B117" s="165"/>
      <c r="C117" s="166" t="s">
        <v>95</v>
      </c>
      <c r="D117" s="167" t="s">
        <v>59</v>
      </c>
      <c r="E117" s="167" t="s">
        <v>55</v>
      </c>
      <c r="F117" s="167" t="s">
        <v>56</v>
      </c>
      <c r="G117" s="167" t="s">
        <v>96</v>
      </c>
      <c r="H117" s="167" t="s">
        <v>97</v>
      </c>
      <c r="I117" s="168" t="s">
        <v>98</v>
      </c>
      <c r="J117" s="169" t="s">
        <v>85</v>
      </c>
      <c r="K117" s="170" t="s">
        <v>99</v>
      </c>
      <c r="L117" s="171"/>
      <c r="M117" s="62"/>
      <c r="N117" s="63" t="s">
        <v>38</v>
      </c>
      <c r="O117" s="63" t="s">
        <v>100</v>
      </c>
      <c r="P117" s="63" t="s">
        <v>101</v>
      </c>
      <c r="Q117" s="63" t="s">
        <v>102</v>
      </c>
      <c r="R117" s="63" t="s">
        <v>103</v>
      </c>
      <c r="S117" s="63" t="s">
        <v>104</v>
      </c>
      <c r="T117" s="64" t="s">
        <v>105</v>
      </c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</row>
    <row r="118" spans="1:65" s="24" customFormat="1" ht="22.9" customHeight="1">
      <c r="A118" s="18"/>
      <c r="B118" s="19"/>
      <c r="C118" s="70" t="s">
        <v>106</v>
      </c>
      <c r="D118" s="20"/>
      <c r="E118" s="20"/>
      <c r="F118" s="20"/>
      <c r="G118" s="20"/>
      <c r="H118" s="20"/>
      <c r="I118" s="98"/>
      <c r="J118" s="173">
        <f>BK118</f>
        <v>0</v>
      </c>
      <c r="K118" s="20"/>
      <c r="L118" s="23"/>
      <c r="M118" s="65"/>
      <c r="N118" s="174"/>
      <c r="O118" s="66"/>
      <c r="P118" s="175">
        <f>P119</f>
        <v>0</v>
      </c>
      <c r="Q118" s="66"/>
      <c r="R118" s="175">
        <f>R119</f>
        <v>308.30276072999999</v>
      </c>
      <c r="S118" s="66"/>
      <c r="T118" s="176">
        <f>T119</f>
        <v>9.7349999999999994</v>
      </c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T118" s="2" t="s">
        <v>73</v>
      </c>
      <c r="AU118" s="2" t="s">
        <v>87</v>
      </c>
      <c r="BK118" s="177">
        <f>BK119</f>
        <v>0</v>
      </c>
    </row>
    <row r="119" spans="1:65" s="178" customFormat="1" ht="25.9" customHeight="1">
      <c r="B119" s="179"/>
      <c r="C119" s="180"/>
      <c r="D119" s="181" t="s">
        <v>73</v>
      </c>
      <c r="E119" s="182" t="s">
        <v>107</v>
      </c>
      <c r="F119" s="182" t="s">
        <v>108</v>
      </c>
      <c r="G119" s="180"/>
      <c r="H119" s="180"/>
      <c r="I119" s="183"/>
      <c r="J119" s="184">
        <f>BK119</f>
        <v>0</v>
      </c>
      <c r="K119" s="180"/>
      <c r="L119" s="185"/>
      <c r="M119" s="186"/>
      <c r="N119" s="187"/>
      <c r="O119" s="187"/>
      <c r="P119" s="188">
        <f>P120+P145+P158+P167+P185</f>
        <v>0</v>
      </c>
      <c r="Q119" s="187"/>
      <c r="R119" s="188">
        <f>R120+R145+R158+R167+R185</f>
        <v>308.30276072999999</v>
      </c>
      <c r="S119" s="187"/>
      <c r="T119" s="189">
        <f>T120+T145+T158+T167+T185</f>
        <v>9.7349999999999994</v>
      </c>
      <c r="AR119" s="190" t="s">
        <v>79</v>
      </c>
      <c r="AT119" s="191" t="s">
        <v>73</v>
      </c>
      <c r="AU119" s="191" t="s">
        <v>74</v>
      </c>
      <c r="AY119" s="190" t="s">
        <v>109</v>
      </c>
      <c r="BK119" s="192">
        <f>BK120+BK145+BK158+BK167+BK185</f>
        <v>0</v>
      </c>
    </row>
    <row r="120" spans="1:65" s="178" customFormat="1" ht="22.9" customHeight="1">
      <c r="B120" s="179"/>
      <c r="C120" s="180"/>
      <c r="D120" s="181" t="s">
        <v>73</v>
      </c>
      <c r="E120" s="193" t="s">
        <v>79</v>
      </c>
      <c r="F120" s="193" t="s">
        <v>110</v>
      </c>
      <c r="G120" s="180"/>
      <c r="H120" s="180"/>
      <c r="I120" s="183"/>
      <c r="J120" s="194">
        <f>BK120</f>
        <v>0</v>
      </c>
      <c r="K120" s="180"/>
      <c r="L120" s="185"/>
      <c r="M120" s="186"/>
      <c r="N120" s="187"/>
      <c r="O120" s="187"/>
      <c r="P120" s="188">
        <f>SUM(P121:P144)</f>
        <v>0</v>
      </c>
      <c r="Q120" s="187"/>
      <c r="R120" s="188">
        <f>SUM(R121:R144)</f>
        <v>165.285642</v>
      </c>
      <c r="S120" s="187"/>
      <c r="T120" s="189">
        <f>SUM(T121:T144)</f>
        <v>9.7349999999999994</v>
      </c>
      <c r="AR120" s="190" t="s">
        <v>79</v>
      </c>
      <c r="AT120" s="191" t="s">
        <v>73</v>
      </c>
      <c r="AU120" s="191" t="s">
        <v>79</v>
      </c>
      <c r="AY120" s="190" t="s">
        <v>109</v>
      </c>
      <c r="BK120" s="192">
        <f>SUM(BK121:BK144)</f>
        <v>0</v>
      </c>
    </row>
    <row r="121" spans="1:65" s="24" customFormat="1" ht="24" customHeight="1">
      <c r="A121" s="18"/>
      <c r="B121" s="19"/>
      <c r="C121" s="195" t="s">
        <v>79</v>
      </c>
      <c r="D121" s="195" t="s">
        <v>111</v>
      </c>
      <c r="E121" s="196" t="s">
        <v>112</v>
      </c>
      <c r="F121" s="197" t="s">
        <v>113</v>
      </c>
      <c r="G121" s="198" t="s">
        <v>114</v>
      </c>
      <c r="H121" s="199">
        <v>14</v>
      </c>
      <c r="I121" s="200">
        <v>0</v>
      </c>
      <c r="J121" s="201">
        <f t="shared" ref="J121:J144" si="0">ROUND(I121*H121,2)</f>
        <v>0</v>
      </c>
      <c r="K121" s="202"/>
      <c r="L121" s="23" t="s">
        <v>366</v>
      </c>
      <c r="M121" s="203"/>
      <c r="N121" s="204" t="s">
        <v>39</v>
      </c>
      <c r="O121" s="58"/>
      <c r="P121" s="205">
        <f t="shared" ref="P121:P144" si="1">O121*H121</f>
        <v>0</v>
      </c>
      <c r="Q121" s="205">
        <v>0</v>
      </c>
      <c r="R121" s="205">
        <f t="shared" ref="R121:R144" si="2">Q121*H121</f>
        <v>0</v>
      </c>
      <c r="S121" s="205">
        <v>0</v>
      </c>
      <c r="T121" s="206">
        <f t="shared" ref="T121:T144" si="3">S121*H121</f>
        <v>0</v>
      </c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R121" s="207" t="s">
        <v>115</v>
      </c>
      <c r="AT121" s="207" t="s">
        <v>111</v>
      </c>
      <c r="AU121" s="207" t="s">
        <v>81</v>
      </c>
      <c r="AY121" s="2" t="s">
        <v>109</v>
      </c>
      <c r="BE121" s="208">
        <f t="shared" ref="BE121:BE144" si="4">IF(N121="základní",J121,0)</f>
        <v>0</v>
      </c>
      <c r="BF121" s="208">
        <f t="shared" ref="BF121:BF144" si="5">IF(N121="snížená",J121,0)</f>
        <v>0</v>
      </c>
      <c r="BG121" s="208">
        <f t="shared" ref="BG121:BG144" si="6">IF(N121="zákl. přenesená",J121,0)</f>
        <v>0</v>
      </c>
      <c r="BH121" s="208">
        <f t="shared" ref="BH121:BH144" si="7">IF(N121="sníž. přenesená",J121,0)</f>
        <v>0</v>
      </c>
      <c r="BI121" s="208">
        <f t="shared" ref="BI121:BI144" si="8">IF(N121="nulová",J121,0)</f>
        <v>0</v>
      </c>
      <c r="BJ121" s="2" t="s">
        <v>79</v>
      </c>
      <c r="BK121" s="208">
        <f t="shared" ref="BK121:BK144" si="9">ROUND(I121*H121,2)</f>
        <v>0</v>
      </c>
      <c r="BL121" s="2" t="s">
        <v>115</v>
      </c>
      <c r="BM121" s="207" t="s">
        <v>116</v>
      </c>
    </row>
    <row r="122" spans="1:65" s="24" customFormat="1" ht="16.5" customHeight="1">
      <c r="A122" s="18"/>
      <c r="B122" s="19"/>
      <c r="C122" s="195" t="s">
        <v>81</v>
      </c>
      <c r="D122" s="195" t="s">
        <v>111</v>
      </c>
      <c r="E122" s="196" t="s">
        <v>117</v>
      </c>
      <c r="F122" s="197" t="s">
        <v>118</v>
      </c>
      <c r="G122" s="198" t="s">
        <v>114</v>
      </c>
      <c r="H122" s="199">
        <v>14</v>
      </c>
      <c r="I122" s="200"/>
      <c r="J122" s="201">
        <f t="shared" si="0"/>
        <v>0</v>
      </c>
      <c r="K122" s="202"/>
      <c r="L122" s="23"/>
      <c r="M122" s="203"/>
      <c r="N122" s="204" t="s">
        <v>39</v>
      </c>
      <c r="O122" s="58"/>
      <c r="P122" s="205">
        <f t="shared" si="1"/>
        <v>0</v>
      </c>
      <c r="Q122" s="205">
        <v>5.0000000000000002E-5</v>
      </c>
      <c r="R122" s="205">
        <f t="shared" si="2"/>
        <v>6.9999999999999999E-4</v>
      </c>
      <c r="S122" s="205">
        <v>0</v>
      </c>
      <c r="T122" s="206">
        <f t="shared" si="3"/>
        <v>0</v>
      </c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R122" s="207" t="s">
        <v>115</v>
      </c>
      <c r="AT122" s="207" t="s">
        <v>111</v>
      </c>
      <c r="AU122" s="207" t="s">
        <v>81</v>
      </c>
      <c r="AY122" s="2" t="s">
        <v>109</v>
      </c>
      <c r="BE122" s="208">
        <f t="shared" si="4"/>
        <v>0</v>
      </c>
      <c r="BF122" s="208">
        <f t="shared" si="5"/>
        <v>0</v>
      </c>
      <c r="BG122" s="208">
        <f t="shared" si="6"/>
        <v>0</v>
      </c>
      <c r="BH122" s="208">
        <f t="shared" si="7"/>
        <v>0</v>
      </c>
      <c r="BI122" s="208">
        <f t="shared" si="8"/>
        <v>0</v>
      </c>
      <c r="BJ122" s="2" t="s">
        <v>79</v>
      </c>
      <c r="BK122" s="208">
        <f t="shared" si="9"/>
        <v>0</v>
      </c>
      <c r="BL122" s="2" t="s">
        <v>115</v>
      </c>
      <c r="BM122" s="207" t="s">
        <v>119</v>
      </c>
    </row>
    <row r="123" spans="1:65" s="24" customFormat="1" ht="16.5" customHeight="1">
      <c r="A123" s="18"/>
      <c r="B123" s="19"/>
      <c r="C123" s="195" t="s">
        <v>120</v>
      </c>
      <c r="D123" s="195" t="s">
        <v>111</v>
      </c>
      <c r="E123" s="196" t="s">
        <v>121</v>
      </c>
      <c r="F123" s="197" t="s">
        <v>122</v>
      </c>
      <c r="G123" s="198" t="s">
        <v>123</v>
      </c>
      <c r="H123" s="199">
        <v>44.25</v>
      </c>
      <c r="I123" s="200"/>
      <c r="J123" s="201">
        <f t="shared" si="0"/>
        <v>0</v>
      </c>
      <c r="K123" s="202"/>
      <c r="L123" s="23"/>
      <c r="M123" s="203"/>
      <c r="N123" s="204" t="s">
        <v>39</v>
      </c>
      <c r="O123" s="58"/>
      <c r="P123" s="205">
        <f t="shared" si="1"/>
        <v>0</v>
      </c>
      <c r="Q123" s="205">
        <v>0</v>
      </c>
      <c r="R123" s="205">
        <f t="shared" si="2"/>
        <v>0</v>
      </c>
      <c r="S123" s="205">
        <v>0.22</v>
      </c>
      <c r="T123" s="206">
        <f t="shared" si="3"/>
        <v>9.7349999999999994</v>
      </c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R123" s="207" t="s">
        <v>115</v>
      </c>
      <c r="AT123" s="207" t="s">
        <v>111</v>
      </c>
      <c r="AU123" s="207" t="s">
        <v>81</v>
      </c>
      <c r="AY123" s="2" t="s">
        <v>109</v>
      </c>
      <c r="BE123" s="208">
        <f t="shared" si="4"/>
        <v>0</v>
      </c>
      <c r="BF123" s="208">
        <f t="shared" si="5"/>
        <v>0</v>
      </c>
      <c r="BG123" s="208">
        <f t="shared" si="6"/>
        <v>0</v>
      </c>
      <c r="BH123" s="208">
        <f t="shared" si="7"/>
        <v>0</v>
      </c>
      <c r="BI123" s="208">
        <f t="shared" si="8"/>
        <v>0</v>
      </c>
      <c r="BJ123" s="2" t="s">
        <v>79</v>
      </c>
      <c r="BK123" s="208">
        <f t="shared" si="9"/>
        <v>0</v>
      </c>
      <c r="BL123" s="2" t="s">
        <v>115</v>
      </c>
      <c r="BM123" s="207" t="s">
        <v>124</v>
      </c>
    </row>
    <row r="124" spans="1:65" s="24" customFormat="1" ht="16.5" customHeight="1">
      <c r="A124" s="18"/>
      <c r="B124" s="19"/>
      <c r="C124" s="195" t="s">
        <v>115</v>
      </c>
      <c r="D124" s="195" t="s">
        <v>111</v>
      </c>
      <c r="E124" s="196" t="s">
        <v>125</v>
      </c>
      <c r="F124" s="197" t="s">
        <v>126</v>
      </c>
      <c r="G124" s="198" t="s">
        <v>127</v>
      </c>
      <c r="H124" s="199">
        <v>81.515000000000001</v>
      </c>
      <c r="I124" s="200"/>
      <c r="J124" s="201">
        <f t="shared" si="0"/>
        <v>0</v>
      </c>
      <c r="K124" s="202"/>
      <c r="L124" s="23"/>
      <c r="M124" s="203"/>
      <c r="N124" s="204" t="s">
        <v>39</v>
      </c>
      <c r="O124" s="58"/>
      <c r="P124" s="205">
        <f t="shared" si="1"/>
        <v>0</v>
      </c>
      <c r="Q124" s="205">
        <v>0</v>
      </c>
      <c r="R124" s="205">
        <f t="shared" si="2"/>
        <v>0</v>
      </c>
      <c r="S124" s="205">
        <v>0</v>
      </c>
      <c r="T124" s="206">
        <f t="shared" si="3"/>
        <v>0</v>
      </c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R124" s="207" t="s">
        <v>115</v>
      </c>
      <c r="AT124" s="207" t="s">
        <v>111</v>
      </c>
      <c r="AU124" s="207" t="s">
        <v>81</v>
      </c>
      <c r="AY124" s="2" t="s">
        <v>109</v>
      </c>
      <c r="BE124" s="208">
        <f t="shared" si="4"/>
        <v>0</v>
      </c>
      <c r="BF124" s="208">
        <f t="shared" si="5"/>
        <v>0</v>
      </c>
      <c r="BG124" s="208">
        <f t="shared" si="6"/>
        <v>0</v>
      </c>
      <c r="BH124" s="208">
        <f t="shared" si="7"/>
        <v>0</v>
      </c>
      <c r="BI124" s="208">
        <f t="shared" si="8"/>
        <v>0</v>
      </c>
      <c r="BJ124" s="2" t="s">
        <v>79</v>
      </c>
      <c r="BK124" s="208">
        <f t="shared" si="9"/>
        <v>0</v>
      </c>
      <c r="BL124" s="2" t="s">
        <v>115</v>
      </c>
      <c r="BM124" s="207" t="s">
        <v>128</v>
      </c>
    </row>
    <row r="125" spans="1:65" s="24" customFormat="1" ht="24" customHeight="1">
      <c r="A125" s="18"/>
      <c r="B125" s="19"/>
      <c r="C125" s="195" t="s">
        <v>129</v>
      </c>
      <c r="D125" s="195" t="s">
        <v>111</v>
      </c>
      <c r="E125" s="196" t="s">
        <v>130</v>
      </c>
      <c r="F125" s="197" t="s">
        <v>131</v>
      </c>
      <c r="G125" s="198" t="s">
        <v>127</v>
      </c>
      <c r="H125" s="199">
        <v>16.635000000000002</v>
      </c>
      <c r="I125" s="200"/>
      <c r="J125" s="201">
        <f t="shared" si="0"/>
        <v>0</v>
      </c>
      <c r="K125" s="202"/>
      <c r="L125" s="23"/>
      <c r="M125" s="203"/>
      <c r="N125" s="204" t="s">
        <v>39</v>
      </c>
      <c r="O125" s="58"/>
      <c r="P125" s="205">
        <f t="shared" si="1"/>
        <v>0</v>
      </c>
      <c r="Q125" s="205">
        <v>0</v>
      </c>
      <c r="R125" s="205">
        <f t="shared" si="2"/>
        <v>0</v>
      </c>
      <c r="S125" s="205">
        <v>0</v>
      </c>
      <c r="T125" s="206">
        <f t="shared" si="3"/>
        <v>0</v>
      </c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R125" s="207" t="s">
        <v>115</v>
      </c>
      <c r="AT125" s="207" t="s">
        <v>111</v>
      </c>
      <c r="AU125" s="207" t="s">
        <v>81</v>
      </c>
      <c r="AY125" s="2" t="s">
        <v>109</v>
      </c>
      <c r="BE125" s="208">
        <f t="shared" si="4"/>
        <v>0</v>
      </c>
      <c r="BF125" s="208">
        <f t="shared" si="5"/>
        <v>0</v>
      </c>
      <c r="BG125" s="208">
        <f t="shared" si="6"/>
        <v>0</v>
      </c>
      <c r="BH125" s="208">
        <f t="shared" si="7"/>
        <v>0</v>
      </c>
      <c r="BI125" s="208">
        <f t="shared" si="8"/>
        <v>0</v>
      </c>
      <c r="BJ125" s="2" t="s">
        <v>79</v>
      </c>
      <c r="BK125" s="208">
        <f t="shared" si="9"/>
        <v>0</v>
      </c>
      <c r="BL125" s="2" t="s">
        <v>115</v>
      </c>
      <c r="BM125" s="207" t="s">
        <v>132</v>
      </c>
    </row>
    <row r="126" spans="1:65" s="24" customFormat="1" ht="24" customHeight="1">
      <c r="A126" s="18"/>
      <c r="B126" s="19"/>
      <c r="C126" s="195" t="s">
        <v>133</v>
      </c>
      <c r="D126" s="195" t="s">
        <v>111</v>
      </c>
      <c r="E126" s="196" t="s">
        <v>134</v>
      </c>
      <c r="F126" s="197" t="s">
        <v>135</v>
      </c>
      <c r="G126" s="198" t="s">
        <v>127</v>
      </c>
      <c r="H126" s="199">
        <v>3.6</v>
      </c>
      <c r="I126" s="200"/>
      <c r="J126" s="201">
        <f t="shared" si="0"/>
        <v>0</v>
      </c>
      <c r="K126" s="202"/>
      <c r="L126" s="23"/>
      <c r="M126" s="203"/>
      <c r="N126" s="204" t="s">
        <v>39</v>
      </c>
      <c r="O126" s="58"/>
      <c r="P126" s="205">
        <f t="shared" si="1"/>
        <v>0</v>
      </c>
      <c r="Q126" s="205">
        <v>0</v>
      </c>
      <c r="R126" s="205">
        <f t="shared" si="2"/>
        <v>0</v>
      </c>
      <c r="S126" s="205">
        <v>0</v>
      </c>
      <c r="T126" s="206">
        <f t="shared" si="3"/>
        <v>0</v>
      </c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R126" s="207" t="s">
        <v>115</v>
      </c>
      <c r="AT126" s="207" t="s">
        <v>111</v>
      </c>
      <c r="AU126" s="207" t="s">
        <v>81</v>
      </c>
      <c r="AY126" s="2" t="s">
        <v>109</v>
      </c>
      <c r="BE126" s="208">
        <f t="shared" si="4"/>
        <v>0</v>
      </c>
      <c r="BF126" s="208">
        <f t="shared" si="5"/>
        <v>0</v>
      </c>
      <c r="BG126" s="208">
        <f t="shared" si="6"/>
        <v>0</v>
      </c>
      <c r="BH126" s="208">
        <f t="shared" si="7"/>
        <v>0</v>
      </c>
      <c r="BI126" s="208">
        <f t="shared" si="8"/>
        <v>0</v>
      </c>
      <c r="BJ126" s="2" t="s">
        <v>79</v>
      </c>
      <c r="BK126" s="208">
        <f t="shared" si="9"/>
        <v>0</v>
      </c>
      <c r="BL126" s="2" t="s">
        <v>115</v>
      </c>
      <c r="BM126" s="207" t="s">
        <v>136</v>
      </c>
    </row>
    <row r="127" spans="1:65" s="24" customFormat="1" ht="24" customHeight="1">
      <c r="A127" s="18"/>
      <c r="B127" s="19"/>
      <c r="C127" s="195" t="s">
        <v>137</v>
      </c>
      <c r="D127" s="195" t="s">
        <v>111</v>
      </c>
      <c r="E127" s="196" t="s">
        <v>138</v>
      </c>
      <c r="F127" s="197" t="s">
        <v>139</v>
      </c>
      <c r="G127" s="198" t="s">
        <v>127</v>
      </c>
      <c r="H127" s="199">
        <v>16.635000000000002</v>
      </c>
      <c r="I127" s="200"/>
      <c r="J127" s="201">
        <f t="shared" si="0"/>
        <v>0</v>
      </c>
      <c r="K127" s="202"/>
      <c r="L127" s="23"/>
      <c r="M127" s="203"/>
      <c r="N127" s="204" t="s">
        <v>39</v>
      </c>
      <c r="O127" s="58"/>
      <c r="P127" s="205">
        <f t="shared" si="1"/>
        <v>0</v>
      </c>
      <c r="Q127" s="205">
        <v>0</v>
      </c>
      <c r="R127" s="205">
        <f t="shared" si="2"/>
        <v>0</v>
      </c>
      <c r="S127" s="205">
        <v>0</v>
      </c>
      <c r="T127" s="206">
        <f t="shared" si="3"/>
        <v>0</v>
      </c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R127" s="207" t="s">
        <v>115</v>
      </c>
      <c r="AT127" s="207" t="s">
        <v>111</v>
      </c>
      <c r="AU127" s="207" t="s">
        <v>81</v>
      </c>
      <c r="AY127" s="2" t="s">
        <v>109</v>
      </c>
      <c r="BE127" s="208">
        <f t="shared" si="4"/>
        <v>0</v>
      </c>
      <c r="BF127" s="208">
        <f t="shared" si="5"/>
        <v>0</v>
      </c>
      <c r="BG127" s="208">
        <f t="shared" si="6"/>
        <v>0</v>
      </c>
      <c r="BH127" s="208">
        <f t="shared" si="7"/>
        <v>0</v>
      </c>
      <c r="BI127" s="208">
        <f t="shared" si="8"/>
        <v>0</v>
      </c>
      <c r="BJ127" s="2" t="s">
        <v>79</v>
      </c>
      <c r="BK127" s="208">
        <f t="shared" si="9"/>
        <v>0</v>
      </c>
      <c r="BL127" s="2" t="s">
        <v>115</v>
      </c>
      <c r="BM127" s="207" t="s">
        <v>140</v>
      </c>
    </row>
    <row r="128" spans="1:65" s="24" customFormat="1" ht="24" customHeight="1">
      <c r="A128" s="18"/>
      <c r="B128" s="19"/>
      <c r="C128" s="195" t="s">
        <v>141</v>
      </c>
      <c r="D128" s="195" t="s">
        <v>111</v>
      </c>
      <c r="E128" s="196" t="s">
        <v>142</v>
      </c>
      <c r="F128" s="197" t="s">
        <v>143</v>
      </c>
      <c r="G128" s="198" t="s">
        <v>127</v>
      </c>
      <c r="H128" s="199">
        <v>81.515000000000001</v>
      </c>
      <c r="I128" s="200"/>
      <c r="J128" s="201">
        <f t="shared" si="0"/>
        <v>0</v>
      </c>
      <c r="K128" s="202"/>
      <c r="L128" s="23"/>
      <c r="M128" s="203"/>
      <c r="N128" s="204" t="s">
        <v>39</v>
      </c>
      <c r="O128" s="58"/>
      <c r="P128" s="205">
        <f t="shared" si="1"/>
        <v>0</v>
      </c>
      <c r="Q128" s="205">
        <v>0</v>
      </c>
      <c r="R128" s="205">
        <f t="shared" si="2"/>
        <v>0</v>
      </c>
      <c r="S128" s="205">
        <v>0</v>
      </c>
      <c r="T128" s="206">
        <f t="shared" si="3"/>
        <v>0</v>
      </c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R128" s="207" t="s">
        <v>115</v>
      </c>
      <c r="AT128" s="207" t="s">
        <v>111</v>
      </c>
      <c r="AU128" s="207" t="s">
        <v>81</v>
      </c>
      <c r="AY128" s="2" t="s">
        <v>109</v>
      </c>
      <c r="BE128" s="208">
        <f t="shared" si="4"/>
        <v>0</v>
      </c>
      <c r="BF128" s="208">
        <f t="shared" si="5"/>
        <v>0</v>
      </c>
      <c r="BG128" s="208">
        <f t="shared" si="6"/>
        <v>0</v>
      </c>
      <c r="BH128" s="208">
        <f t="shared" si="7"/>
        <v>0</v>
      </c>
      <c r="BI128" s="208">
        <f t="shared" si="8"/>
        <v>0</v>
      </c>
      <c r="BJ128" s="2" t="s">
        <v>79</v>
      </c>
      <c r="BK128" s="208">
        <f t="shared" si="9"/>
        <v>0</v>
      </c>
      <c r="BL128" s="2" t="s">
        <v>115</v>
      </c>
      <c r="BM128" s="207" t="s">
        <v>144</v>
      </c>
    </row>
    <row r="129" spans="1:65" s="24" customFormat="1" ht="24" customHeight="1">
      <c r="A129" s="18"/>
      <c r="B129" s="19"/>
      <c r="C129" s="195" t="s">
        <v>145</v>
      </c>
      <c r="D129" s="195" t="s">
        <v>111</v>
      </c>
      <c r="E129" s="196" t="s">
        <v>146</v>
      </c>
      <c r="F129" s="197" t="s">
        <v>147</v>
      </c>
      <c r="G129" s="198" t="s">
        <v>114</v>
      </c>
      <c r="H129" s="199">
        <v>14</v>
      </c>
      <c r="I129" s="200"/>
      <c r="J129" s="201">
        <f t="shared" si="0"/>
        <v>0</v>
      </c>
      <c r="K129" s="202"/>
      <c r="L129" s="23"/>
      <c r="M129" s="203"/>
      <c r="N129" s="204" t="s">
        <v>39</v>
      </c>
      <c r="O129" s="58"/>
      <c r="P129" s="205">
        <f t="shared" si="1"/>
        <v>0</v>
      </c>
      <c r="Q129" s="205">
        <v>0</v>
      </c>
      <c r="R129" s="205">
        <f t="shared" si="2"/>
        <v>0</v>
      </c>
      <c r="S129" s="205">
        <v>0</v>
      </c>
      <c r="T129" s="206">
        <f t="shared" si="3"/>
        <v>0</v>
      </c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R129" s="207" t="s">
        <v>115</v>
      </c>
      <c r="AT129" s="207" t="s">
        <v>111</v>
      </c>
      <c r="AU129" s="207" t="s">
        <v>81</v>
      </c>
      <c r="AY129" s="2" t="s">
        <v>109</v>
      </c>
      <c r="BE129" s="208">
        <f t="shared" si="4"/>
        <v>0</v>
      </c>
      <c r="BF129" s="208">
        <f t="shared" si="5"/>
        <v>0</v>
      </c>
      <c r="BG129" s="208">
        <f t="shared" si="6"/>
        <v>0</v>
      </c>
      <c r="BH129" s="208">
        <f t="shared" si="7"/>
        <v>0</v>
      </c>
      <c r="BI129" s="208">
        <f t="shared" si="8"/>
        <v>0</v>
      </c>
      <c r="BJ129" s="2" t="s">
        <v>79</v>
      </c>
      <c r="BK129" s="208">
        <f t="shared" si="9"/>
        <v>0</v>
      </c>
      <c r="BL129" s="2" t="s">
        <v>115</v>
      </c>
      <c r="BM129" s="207" t="s">
        <v>148</v>
      </c>
    </row>
    <row r="130" spans="1:65" s="24" customFormat="1" ht="24" customHeight="1">
      <c r="A130" s="18"/>
      <c r="B130" s="19"/>
      <c r="C130" s="195" t="s">
        <v>149</v>
      </c>
      <c r="D130" s="195" t="s">
        <v>111</v>
      </c>
      <c r="E130" s="196" t="s">
        <v>150</v>
      </c>
      <c r="F130" s="197" t="s">
        <v>151</v>
      </c>
      <c r="G130" s="198" t="s">
        <v>114</v>
      </c>
      <c r="H130" s="199">
        <v>14</v>
      </c>
      <c r="I130" s="200"/>
      <c r="J130" s="201">
        <f t="shared" si="0"/>
        <v>0</v>
      </c>
      <c r="K130" s="202"/>
      <c r="L130" s="23"/>
      <c r="M130" s="203"/>
      <c r="N130" s="204" t="s">
        <v>39</v>
      </c>
      <c r="O130" s="58"/>
      <c r="P130" s="205">
        <f t="shared" si="1"/>
        <v>0</v>
      </c>
      <c r="Q130" s="205">
        <v>0</v>
      </c>
      <c r="R130" s="205">
        <f t="shared" si="2"/>
        <v>0</v>
      </c>
      <c r="S130" s="205">
        <v>0</v>
      </c>
      <c r="T130" s="206">
        <f t="shared" si="3"/>
        <v>0</v>
      </c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R130" s="207" t="s">
        <v>115</v>
      </c>
      <c r="AT130" s="207" t="s">
        <v>111</v>
      </c>
      <c r="AU130" s="207" t="s">
        <v>81</v>
      </c>
      <c r="AY130" s="2" t="s">
        <v>109</v>
      </c>
      <c r="BE130" s="208">
        <f t="shared" si="4"/>
        <v>0</v>
      </c>
      <c r="BF130" s="208">
        <f t="shared" si="5"/>
        <v>0</v>
      </c>
      <c r="BG130" s="208">
        <f t="shared" si="6"/>
        <v>0</v>
      </c>
      <c r="BH130" s="208">
        <f t="shared" si="7"/>
        <v>0</v>
      </c>
      <c r="BI130" s="208">
        <f t="shared" si="8"/>
        <v>0</v>
      </c>
      <c r="BJ130" s="2" t="s">
        <v>79</v>
      </c>
      <c r="BK130" s="208">
        <f t="shared" si="9"/>
        <v>0</v>
      </c>
      <c r="BL130" s="2" t="s">
        <v>115</v>
      </c>
      <c r="BM130" s="207" t="s">
        <v>152</v>
      </c>
    </row>
    <row r="131" spans="1:65" s="24" customFormat="1" ht="16.5" customHeight="1">
      <c r="A131" s="18"/>
      <c r="B131" s="19"/>
      <c r="C131" s="195" t="s">
        <v>153</v>
      </c>
      <c r="D131" s="195" t="s">
        <v>111</v>
      </c>
      <c r="E131" s="196" t="s">
        <v>154</v>
      </c>
      <c r="F131" s="197" t="s">
        <v>155</v>
      </c>
      <c r="G131" s="198" t="s">
        <v>114</v>
      </c>
      <c r="H131" s="199">
        <v>14</v>
      </c>
      <c r="I131" s="200"/>
      <c r="J131" s="201">
        <f t="shared" si="0"/>
        <v>0</v>
      </c>
      <c r="K131" s="202"/>
      <c r="L131" s="23"/>
      <c r="M131" s="203"/>
      <c r="N131" s="204" t="s">
        <v>39</v>
      </c>
      <c r="O131" s="58"/>
      <c r="P131" s="205">
        <f t="shared" si="1"/>
        <v>0</v>
      </c>
      <c r="Q131" s="205">
        <v>0</v>
      </c>
      <c r="R131" s="205">
        <f t="shared" si="2"/>
        <v>0</v>
      </c>
      <c r="S131" s="205">
        <v>0</v>
      </c>
      <c r="T131" s="206">
        <f t="shared" si="3"/>
        <v>0</v>
      </c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R131" s="207" t="s">
        <v>115</v>
      </c>
      <c r="AT131" s="207" t="s">
        <v>111</v>
      </c>
      <c r="AU131" s="207" t="s">
        <v>81</v>
      </c>
      <c r="AY131" s="2" t="s">
        <v>109</v>
      </c>
      <c r="BE131" s="208">
        <f t="shared" si="4"/>
        <v>0</v>
      </c>
      <c r="BF131" s="208">
        <f t="shared" si="5"/>
        <v>0</v>
      </c>
      <c r="BG131" s="208">
        <f t="shared" si="6"/>
        <v>0</v>
      </c>
      <c r="BH131" s="208">
        <f t="shared" si="7"/>
        <v>0</v>
      </c>
      <c r="BI131" s="208">
        <f t="shared" si="8"/>
        <v>0</v>
      </c>
      <c r="BJ131" s="2" t="s">
        <v>79</v>
      </c>
      <c r="BK131" s="208">
        <f t="shared" si="9"/>
        <v>0</v>
      </c>
      <c r="BL131" s="2" t="s">
        <v>115</v>
      </c>
      <c r="BM131" s="207" t="s">
        <v>156</v>
      </c>
    </row>
    <row r="132" spans="1:65" s="24" customFormat="1" ht="24" customHeight="1">
      <c r="A132" s="18"/>
      <c r="B132" s="19"/>
      <c r="C132" s="195" t="s">
        <v>157</v>
      </c>
      <c r="D132" s="195" t="s">
        <v>111</v>
      </c>
      <c r="E132" s="196" t="s">
        <v>158</v>
      </c>
      <c r="F132" s="197" t="s">
        <v>159</v>
      </c>
      <c r="G132" s="198" t="s">
        <v>127</v>
      </c>
      <c r="H132" s="199">
        <v>91.822000000000003</v>
      </c>
      <c r="I132" s="200"/>
      <c r="J132" s="201">
        <f t="shared" si="0"/>
        <v>0</v>
      </c>
      <c r="K132" s="202"/>
      <c r="L132" s="23"/>
      <c r="M132" s="203"/>
      <c r="N132" s="204" t="s">
        <v>39</v>
      </c>
      <c r="O132" s="58"/>
      <c r="P132" s="205">
        <f t="shared" si="1"/>
        <v>0</v>
      </c>
      <c r="Q132" s="205">
        <v>0</v>
      </c>
      <c r="R132" s="205">
        <f t="shared" si="2"/>
        <v>0</v>
      </c>
      <c r="S132" s="205">
        <v>0</v>
      </c>
      <c r="T132" s="206">
        <f t="shared" si="3"/>
        <v>0</v>
      </c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R132" s="207" t="s">
        <v>115</v>
      </c>
      <c r="AT132" s="207" t="s">
        <v>111</v>
      </c>
      <c r="AU132" s="207" t="s">
        <v>81</v>
      </c>
      <c r="AY132" s="2" t="s">
        <v>109</v>
      </c>
      <c r="BE132" s="208">
        <f t="shared" si="4"/>
        <v>0</v>
      </c>
      <c r="BF132" s="208">
        <f t="shared" si="5"/>
        <v>0</v>
      </c>
      <c r="BG132" s="208">
        <f t="shared" si="6"/>
        <v>0</v>
      </c>
      <c r="BH132" s="208">
        <f t="shared" si="7"/>
        <v>0</v>
      </c>
      <c r="BI132" s="208">
        <f t="shared" si="8"/>
        <v>0</v>
      </c>
      <c r="BJ132" s="2" t="s">
        <v>79</v>
      </c>
      <c r="BK132" s="208">
        <f t="shared" si="9"/>
        <v>0</v>
      </c>
      <c r="BL132" s="2" t="s">
        <v>115</v>
      </c>
      <c r="BM132" s="207" t="s">
        <v>160</v>
      </c>
    </row>
    <row r="133" spans="1:65" s="24" customFormat="1" ht="16.5" customHeight="1">
      <c r="A133" s="18"/>
      <c r="B133" s="19"/>
      <c r="C133" s="209" t="s">
        <v>161</v>
      </c>
      <c r="D133" s="209" t="s">
        <v>162</v>
      </c>
      <c r="E133" s="210" t="s">
        <v>163</v>
      </c>
      <c r="F133" s="211" t="s">
        <v>164</v>
      </c>
      <c r="G133" s="212" t="s">
        <v>165</v>
      </c>
      <c r="H133" s="213">
        <v>165.28</v>
      </c>
      <c r="I133" s="214"/>
      <c r="J133" s="215">
        <f t="shared" si="0"/>
        <v>0</v>
      </c>
      <c r="K133" s="216"/>
      <c r="L133" s="217"/>
      <c r="M133" s="218"/>
      <c r="N133" s="219" t="s">
        <v>39</v>
      </c>
      <c r="O133" s="58"/>
      <c r="P133" s="205">
        <f t="shared" si="1"/>
        <v>0</v>
      </c>
      <c r="Q133" s="205">
        <v>1</v>
      </c>
      <c r="R133" s="205">
        <f t="shared" si="2"/>
        <v>165.28</v>
      </c>
      <c r="S133" s="205">
        <v>0</v>
      </c>
      <c r="T133" s="206">
        <f t="shared" si="3"/>
        <v>0</v>
      </c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R133" s="207" t="s">
        <v>141</v>
      </c>
      <c r="AT133" s="207" t="s">
        <v>162</v>
      </c>
      <c r="AU133" s="207" t="s">
        <v>81</v>
      </c>
      <c r="AY133" s="2" t="s">
        <v>109</v>
      </c>
      <c r="BE133" s="208">
        <f t="shared" si="4"/>
        <v>0</v>
      </c>
      <c r="BF133" s="208">
        <f t="shared" si="5"/>
        <v>0</v>
      </c>
      <c r="BG133" s="208">
        <f t="shared" si="6"/>
        <v>0</v>
      </c>
      <c r="BH133" s="208">
        <f t="shared" si="7"/>
        <v>0</v>
      </c>
      <c r="BI133" s="208">
        <f t="shared" si="8"/>
        <v>0</v>
      </c>
      <c r="BJ133" s="2" t="s">
        <v>79</v>
      </c>
      <c r="BK133" s="208">
        <f t="shared" si="9"/>
        <v>0</v>
      </c>
      <c r="BL133" s="2" t="s">
        <v>115</v>
      </c>
      <c r="BM133" s="207" t="s">
        <v>166</v>
      </c>
    </row>
    <row r="134" spans="1:65" s="24" customFormat="1" ht="24" customHeight="1">
      <c r="A134" s="18"/>
      <c r="B134" s="19"/>
      <c r="C134" s="195" t="s">
        <v>167</v>
      </c>
      <c r="D134" s="195" t="s">
        <v>111</v>
      </c>
      <c r="E134" s="196" t="s">
        <v>168</v>
      </c>
      <c r="F134" s="197" t="s">
        <v>169</v>
      </c>
      <c r="G134" s="198" t="s">
        <v>127</v>
      </c>
      <c r="H134" s="199">
        <v>81.515000000000001</v>
      </c>
      <c r="I134" s="200"/>
      <c r="J134" s="201">
        <f t="shared" si="0"/>
        <v>0</v>
      </c>
      <c r="K134" s="202"/>
      <c r="L134" s="23"/>
      <c r="M134" s="203"/>
      <c r="N134" s="204" t="s">
        <v>39</v>
      </c>
      <c r="O134" s="58"/>
      <c r="P134" s="205">
        <f t="shared" si="1"/>
        <v>0</v>
      </c>
      <c r="Q134" s="205">
        <v>0</v>
      </c>
      <c r="R134" s="205">
        <f t="shared" si="2"/>
        <v>0</v>
      </c>
      <c r="S134" s="205">
        <v>0</v>
      </c>
      <c r="T134" s="206">
        <f t="shared" si="3"/>
        <v>0</v>
      </c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R134" s="207" t="s">
        <v>115</v>
      </c>
      <c r="AT134" s="207" t="s">
        <v>111</v>
      </c>
      <c r="AU134" s="207" t="s">
        <v>81</v>
      </c>
      <c r="AY134" s="2" t="s">
        <v>109</v>
      </c>
      <c r="BE134" s="208">
        <f t="shared" si="4"/>
        <v>0</v>
      </c>
      <c r="BF134" s="208">
        <f t="shared" si="5"/>
        <v>0</v>
      </c>
      <c r="BG134" s="208">
        <f t="shared" si="6"/>
        <v>0</v>
      </c>
      <c r="BH134" s="208">
        <f t="shared" si="7"/>
        <v>0</v>
      </c>
      <c r="BI134" s="208">
        <f t="shared" si="8"/>
        <v>0</v>
      </c>
      <c r="BJ134" s="2" t="s">
        <v>79</v>
      </c>
      <c r="BK134" s="208">
        <f t="shared" si="9"/>
        <v>0</v>
      </c>
      <c r="BL134" s="2" t="s">
        <v>115</v>
      </c>
      <c r="BM134" s="207" t="s">
        <v>170</v>
      </c>
    </row>
    <row r="135" spans="1:65" s="24" customFormat="1" ht="16.5" customHeight="1">
      <c r="A135" s="18"/>
      <c r="B135" s="19"/>
      <c r="C135" s="195" t="s">
        <v>7</v>
      </c>
      <c r="D135" s="195" t="s">
        <v>111</v>
      </c>
      <c r="E135" s="196" t="s">
        <v>171</v>
      </c>
      <c r="F135" s="197" t="s">
        <v>172</v>
      </c>
      <c r="G135" s="198" t="s">
        <v>127</v>
      </c>
      <c r="H135" s="199">
        <v>81.665000000000006</v>
      </c>
      <c r="I135" s="200"/>
      <c r="J135" s="201">
        <f t="shared" si="0"/>
        <v>0</v>
      </c>
      <c r="K135" s="202"/>
      <c r="L135" s="23"/>
      <c r="M135" s="203"/>
      <c r="N135" s="204" t="s">
        <v>39</v>
      </c>
      <c r="O135" s="58"/>
      <c r="P135" s="205">
        <f t="shared" si="1"/>
        <v>0</v>
      </c>
      <c r="Q135" s="205">
        <v>0</v>
      </c>
      <c r="R135" s="205">
        <f t="shared" si="2"/>
        <v>0</v>
      </c>
      <c r="S135" s="205">
        <v>0</v>
      </c>
      <c r="T135" s="206">
        <f t="shared" si="3"/>
        <v>0</v>
      </c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R135" s="207" t="s">
        <v>115</v>
      </c>
      <c r="AT135" s="207" t="s">
        <v>111</v>
      </c>
      <c r="AU135" s="207" t="s">
        <v>81</v>
      </c>
      <c r="AY135" s="2" t="s">
        <v>109</v>
      </c>
      <c r="BE135" s="208">
        <f t="shared" si="4"/>
        <v>0</v>
      </c>
      <c r="BF135" s="208">
        <f t="shared" si="5"/>
        <v>0</v>
      </c>
      <c r="BG135" s="208">
        <f t="shared" si="6"/>
        <v>0</v>
      </c>
      <c r="BH135" s="208">
        <f t="shared" si="7"/>
        <v>0</v>
      </c>
      <c r="BI135" s="208">
        <f t="shared" si="8"/>
        <v>0</v>
      </c>
      <c r="BJ135" s="2" t="s">
        <v>79</v>
      </c>
      <c r="BK135" s="208">
        <f t="shared" si="9"/>
        <v>0</v>
      </c>
      <c r="BL135" s="2" t="s">
        <v>115</v>
      </c>
      <c r="BM135" s="207" t="s">
        <v>173</v>
      </c>
    </row>
    <row r="136" spans="1:65" s="24" customFormat="1" ht="24" customHeight="1">
      <c r="A136" s="18"/>
      <c r="B136" s="19"/>
      <c r="C136" s="195" t="s">
        <v>174</v>
      </c>
      <c r="D136" s="195" t="s">
        <v>111</v>
      </c>
      <c r="E136" s="196" t="s">
        <v>175</v>
      </c>
      <c r="F136" s="197" t="s">
        <v>176</v>
      </c>
      <c r="G136" s="198" t="s">
        <v>127</v>
      </c>
      <c r="H136" s="199">
        <v>112.057</v>
      </c>
      <c r="I136" s="200"/>
      <c r="J136" s="201">
        <f t="shared" si="0"/>
        <v>0</v>
      </c>
      <c r="K136" s="202"/>
      <c r="L136" s="23"/>
      <c r="M136" s="203"/>
      <c r="N136" s="204" t="s">
        <v>39</v>
      </c>
      <c r="O136" s="58"/>
      <c r="P136" s="205">
        <f t="shared" si="1"/>
        <v>0</v>
      </c>
      <c r="Q136" s="205">
        <v>0</v>
      </c>
      <c r="R136" s="205">
        <f t="shared" si="2"/>
        <v>0</v>
      </c>
      <c r="S136" s="205">
        <v>0</v>
      </c>
      <c r="T136" s="206">
        <f t="shared" si="3"/>
        <v>0</v>
      </c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R136" s="207" t="s">
        <v>115</v>
      </c>
      <c r="AT136" s="207" t="s">
        <v>111</v>
      </c>
      <c r="AU136" s="207" t="s">
        <v>81</v>
      </c>
      <c r="AY136" s="2" t="s">
        <v>109</v>
      </c>
      <c r="BE136" s="208">
        <f t="shared" si="4"/>
        <v>0</v>
      </c>
      <c r="BF136" s="208">
        <f t="shared" si="5"/>
        <v>0</v>
      </c>
      <c r="BG136" s="208">
        <f t="shared" si="6"/>
        <v>0</v>
      </c>
      <c r="BH136" s="208">
        <f t="shared" si="7"/>
        <v>0</v>
      </c>
      <c r="BI136" s="208">
        <f t="shared" si="8"/>
        <v>0</v>
      </c>
      <c r="BJ136" s="2" t="s">
        <v>79</v>
      </c>
      <c r="BK136" s="208">
        <f t="shared" si="9"/>
        <v>0</v>
      </c>
      <c r="BL136" s="2" t="s">
        <v>115</v>
      </c>
      <c r="BM136" s="207" t="s">
        <v>177</v>
      </c>
    </row>
    <row r="137" spans="1:65" s="24" customFormat="1" ht="16.5" customHeight="1">
      <c r="A137" s="18"/>
      <c r="B137" s="19"/>
      <c r="C137" s="195" t="s">
        <v>178</v>
      </c>
      <c r="D137" s="195" t="s">
        <v>111</v>
      </c>
      <c r="E137" s="196" t="s">
        <v>179</v>
      </c>
      <c r="F137" s="197" t="s">
        <v>180</v>
      </c>
      <c r="G137" s="198" t="s">
        <v>123</v>
      </c>
      <c r="H137" s="199">
        <v>308.25</v>
      </c>
      <c r="I137" s="200"/>
      <c r="J137" s="201">
        <f t="shared" si="0"/>
        <v>0</v>
      </c>
      <c r="K137" s="202"/>
      <c r="L137" s="23"/>
      <c r="M137" s="203"/>
      <c r="N137" s="204" t="s">
        <v>39</v>
      </c>
      <c r="O137" s="58"/>
      <c r="P137" s="205">
        <f t="shared" si="1"/>
        <v>0</v>
      </c>
      <c r="Q137" s="205">
        <v>0</v>
      </c>
      <c r="R137" s="205">
        <f t="shared" si="2"/>
        <v>0</v>
      </c>
      <c r="S137" s="205">
        <v>0</v>
      </c>
      <c r="T137" s="206">
        <f t="shared" si="3"/>
        <v>0</v>
      </c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R137" s="207" t="s">
        <v>115</v>
      </c>
      <c r="AT137" s="207" t="s">
        <v>111</v>
      </c>
      <c r="AU137" s="207" t="s">
        <v>81</v>
      </c>
      <c r="AY137" s="2" t="s">
        <v>109</v>
      </c>
      <c r="BE137" s="208">
        <f t="shared" si="4"/>
        <v>0</v>
      </c>
      <c r="BF137" s="208">
        <f t="shared" si="5"/>
        <v>0</v>
      </c>
      <c r="BG137" s="208">
        <f t="shared" si="6"/>
        <v>0</v>
      </c>
      <c r="BH137" s="208">
        <f t="shared" si="7"/>
        <v>0</v>
      </c>
      <c r="BI137" s="208">
        <f t="shared" si="8"/>
        <v>0</v>
      </c>
      <c r="BJ137" s="2" t="s">
        <v>79</v>
      </c>
      <c r="BK137" s="208">
        <f t="shared" si="9"/>
        <v>0</v>
      </c>
      <c r="BL137" s="2" t="s">
        <v>115</v>
      </c>
      <c r="BM137" s="207" t="s">
        <v>181</v>
      </c>
    </row>
    <row r="138" spans="1:65" s="24" customFormat="1" ht="24" customHeight="1">
      <c r="A138" s="18"/>
      <c r="B138" s="19"/>
      <c r="C138" s="195" t="s">
        <v>182</v>
      </c>
      <c r="D138" s="195" t="s">
        <v>111</v>
      </c>
      <c r="E138" s="196" t="s">
        <v>183</v>
      </c>
      <c r="F138" s="197" t="s">
        <v>184</v>
      </c>
      <c r="G138" s="198" t="s">
        <v>123</v>
      </c>
      <c r="H138" s="199">
        <v>329.47</v>
      </c>
      <c r="I138" s="200"/>
      <c r="J138" s="201">
        <f t="shared" si="0"/>
        <v>0</v>
      </c>
      <c r="K138" s="202"/>
      <c r="L138" s="23"/>
      <c r="M138" s="203"/>
      <c r="N138" s="204" t="s">
        <v>39</v>
      </c>
      <c r="O138" s="58"/>
      <c r="P138" s="205">
        <f t="shared" si="1"/>
        <v>0</v>
      </c>
      <c r="Q138" s="205">
        <v>0</v>
      </c>
      <c r="R138" s="205">
        <f t="shared" si="2"/>
        <v>0</v>
      </c>
      <c r="S138" s="205">
        <v>0</v>
      </c>
      <c r="T138" s="206">
        <f t="shared" si="3"/>
        <v>0</v>
      </c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R138" s="207" t="s">
        <v>115</v>
      </c>
      <c r="AT138" s="207" t="s">
        <v>111</v>
      </c>
      <c r="AU138" s="207" t="s">
        <v>81</v>
      </c>
      <c r="AY138" s="2" t="s">
        <v>109</v>
      </c>
      <c r="BE138" s="208">
        <f t="shared" si="4"/>
        <v>0</v>
      </c>
      <c r="BF138" s="208">
        <f t="shared" si="5"/>
        <v>0</v>
      </c>
      <c r="BG138" s="208">
        <f t="shared" si="6"/>
        <v>0</v>
      </c>
      <c r="BH138" s="208">
        <f t="shared" si="7"/>
        <v>0</v>
      </c>
      <c r="BI138" s="208">
        <f t="shared" si="8"/>
        <v>0</v>
      </c>
      <c r="BJ138" s="2" t="s">
        <v>79</v>
      </c>
      <c r="BK138" s="208">
        <f t="shared" si="9"/>
        <v>0</v>
      </c>
      <c r="BL138" s="2" t="s">
        <v>115</v>
      </c>
      <c r="BM138" s="207" t="s">
        <v>185</v>
      </c>
    </row>
    <row r="139" spans="1:65" s="24" customFormat="1" ht="24" customHeight="1">
      <c r="A139" s="18"/>
      <c r="B139" s="19"/>
      <c r="C139" s="195" t="s">
        <v>186</v>
      </c>
      <c r="D139" s="195" t="s">
        <v>111</v>
      </c>
      <c r="E139" s="196" t="s">
        <v>187</v>
      </c>
      <c r="F139" s="197" t="s">
        <v>188</v>
      </c>
      <c r="G139" s="198" t="s">
        <v>123</v>
      </c>
      <c r="H139" s="199">
        <v>329.47</v>
      </c>
      <c r="I139" s="200"/>
      <c r="J139" s="201">
        <f t="shared" si="0"/>
        <v>0</v>
      </c>
      <c r="K139" s="202"/>
      <c r="L139" s="23"/>
      <c r="M139" s="203"/>
      <c r="N139" s="204" t="s">
        <v>39</v>
      </c>
      <c r="O139" s="58"/>
      <c r="P139" s="205">
        <f t="shared" si="1"/>
        <v>0</v>
      </c>
      <c r="Q139" s="205">
        <v>0</v>
      </c>
      <c r="R139" s="205">
        <f t="shared" si="2"/>
        <v>0</v>
      </c>
      <c r="S139" s="205">
        <v>0</v>
      </c>
      <c r="T139" s="206">
        <f t="shared" si="3"/>
        <v>0</v>
      </c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R139" s="207" t="s">
        <v>115</v>
      </c>
      <c r="AT139" s="207" t="s">
        <v>111</v>
      </c>
      <c r="AU139" s="207" t="s">
        <v>81</v>
      </c>
      <c r="AY139" s="2" t="s">
        <v>109</v>
      </c>
      <c r="BE139" s="208">
        <f t="shared" si="4"/>
        <v>0</v>
      </c>
      <c r="BF139" s="208">
        <f t="shared" si="5"/>
        <v>0</v>
      </c>
      <c r="BG139" s="208">
        <f t="shared" si="6"/>
        <v>0</v>
      </c>
      <c r="BH139" s="208">
        <f t="shared" si="7"/>
        <v>0</v>
      </c>
      <c r="BI139" s="208">
        <f t="shared" si="8"/>
        <v>0</v>
      </c>
      <c r="BJ139" s="2" t="s">
        <v>79</v>
      </c>
      <c r="BK139" s="208">
        <f t="shared" si="9"/>
        <v>0</v>
      </c>
      <c r="BL139" s="2" t="s">
        <v>115</v>
      </c>
      <c r="BM139" s="207" t="s">
        <v>189</v>
      </c>
    </row>
    <row r="140" spans="1:65" s="24" customFormat="1" ht="16.5" customHeight="1">
      <c r="A140" s="18"/>
      <c r="B140" s="19"/>
      <c r="C140" s="209" t="s">
        <v>190</v>
      </c>
      <c r="D140" s="209" t="s">
        <v>162</v>
      </c>
      <c r="E140" s="210" t="s">
        <v>191</v>
      </c>
      <c r="F140" s="211" t="s">
        <v>192</v>
      </c>
      <c r="G140" s="212" t="s">
        <v>193</v>
      </c>
      <c r="H140" s="213">
        <v>4.9420000000000002</v>
      </c>
      <c r="I140" s="214"/>
      <c r="J140" s="215">
        <f t="shared" si="0"/>
        <v>0</v>
      </c>
      <c r="K140" s="216"/>
      <c r="L140" s="217"/>
      <c r="M140" s="218"/>
      <c r="N140" s="219" t="s">
        <v>39</v>
      </c>
      <c r="O140" s="58"/>
      <c r="P140" s="205">
        <f t="shared" si="1"/>
        <v>0</v>
      </c>
      <c r="Q140" s="205">
        <v>1E-3</v>
      </c>
      <c r="R140" s="205">
        <f t="shared" si="2"/>
        <v>4.9420000000000002E-3</v>
      </c>
      <c r="S140" s="205">
        <v>0</v>
      </c>
      <c r="T140" s="206">
        <f t="shared" si="3"/>
        <v>0</v>
      </c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R140" s="207" t="s">
        <v>141</v>
      </c>
      <c r="AT140" s="207" t="s">
        <v>162</v>
      </c>
      <c r="AU140" s="207" t="s">
        <v>81</v>
      </c>
      <c r="AY140" s="2" t="s">
        <v>109</v>
      </c>
      <c r="BE140" s="208">
        <f t="shared" si="4"/>
        <v>0</v>
      </c>
      <c r="BF140" s="208">
        <f t="shared" si="5"/>
        <v>0</v>
      </c>
      <c r="BG140" s="208">
        <f t="shared" si="6"/>
        <v>0</v>
      </c>
      <c r="BH140" s="208">
        <f t="shared" si="7"/>
        <v>0</v>
      </c>
      <c r="BI140" s="208">
        <f t="shared" si="8"/>
        <v>0</v>
      </c>
      <c r="BJ140" s="2" t="s">
        <v>79</v>
      </c>
      <c r="BK140" s="208">
        <f t="shared" si="9"/>
        <v>0</v>
      </c>
      <c r="BL140" s="2" t="s">
        <v>115</v>
      </c>
      <c r="BM140" s="207" t="s">
        <v>194</v>
      </c>
    </row>
    <row r="141" spans="1:65" s="24" customFormat="1" ht="16.5" customHeight="1">
      <c r="A141" s="18"/>
      <c r="B141" s="19"/>
      <c r="C141" s="195" t="s">
        <v>6</v>
      </c>
      <c r="D141" s="195" t="s">
        <v>111</v>
      </c>
      <c r="E141" s="196" t="s">
        <v>195</v>
      </c>
      <c r="F141" s="197" t="s">
        <v>196</v>
      </c>
      <c r="G141" s="198" t="s">
        <v>123</v>
      </c>
      <c r="H141" s="199">
        <v>258</v>
      </c>
      <c r="I141" s="200"/>
      <c r="J141" s="201">
        <f t="shared" si="0"/>
        <v>0</v>
      </c>
      <c r="K141" s="202"/>
      <c r="L141" s="23"/>
      <c r="M141" s="203"/>
      <c r="N141" s="204" t="s">
        <v>39</v>
      </c>
      <c r="O141" s="58"/>
      <c r="P141" s="205">
        <f t="shared" si="1"/>
        <v>0</v>
      </c>
      <c r="Q141" s="205">
        <v>0</v>
      </c>
      <c r="R141" s="205">
        <f t="shared" si="2"/>
        <v>0</v>
      </c>
      <c r="S141" s="205">
        <v>0</v>
      </c>
      <c r="T141" s="206">
        <f t="shared" si="3"/>
        <v>0</v>
      </c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R141" s="207" t="s">
        <v>115</v>
      </c>
      <c r="AT141" s="207" t="s">
        <v>111</v>
      </c>
      <c r="AU141" s="207" t="s">
        <v>81</v>
      </c>
      <c r="AY141" s="2" t="s">
        <v>109</v>
      </c>
      <c r="BE141" s="208">
        <f t="shared" si="4"/>
        <v>0</v>
      </c>
      <c r="BF141" s="208">
        <f t="shared" si="5"/>
        <v>0</v>
      </c>
      <c r="BG141" s="208">
        <f t="shared" si="6"/>
        <v>0</v>
      </c>
      <c r="BH141" s="208">
        <f t="shared" si="7"/>
        <v>0</v>
      </c>
      <c r="BI141" s="208">
        <f t="shared" si="8"/>
        <v>0</v>
      </c>
      <c r="BJ141" s="2" t="s">
        <v>79</v>
      </c>
      <c r="BK141" s="208">
        <f t="shared" si="9"/>
        <v>0</v>
      </c>
      <c r="BL141" s="2" t="s">
        <v>115</v>
      </c>
      <c r="BM141" s="207" t="s">
        <v>197</v>
      </c>
    </row>
    <row r="142" spans="1:65" s="24" customFormat="1" ht="24" customHeight="1">
      <c r="A142" s="18"/>
      <c r="B142" s="19"/>
      <c r="C142" s="195" t="s">
        <v>198</v>
      </c>
      <c r="D142" s="195" t="s">
        <v>111</v>
      </c>
      <c r="E142" s="196" t="s">
        <v>199</v>
      </c>
      <c r="F142" s="197" t="s">
        <v>200</v>
      </c>
      <c r="G142" s="198" t="s">
        <v>114</v>
      </c>
      <c r="H142" s="199">
        <v>7</v>
      </c>
      <c r="I142" s="200">
        <v>0</v>
      </c>
      <c r="J142" s="201">
        <f t="shared" si="0"/>
        <v>0</v>
      </c>
      <c r="K142" s="202"/>
      <c r="L142" s="23" t="s">
        <v>366</v>
      </c>
      <c r="M142" s="203"/>
      <c r="N142" s="204" t="s">
        <v>39</v>
      </c>
      <c r="O142" s="58"/>
      <c r="P142" s="205">
        <f t="shared" si="1"/>
        <v>0</v>
      </c>
      <c r="Q142" s="205">
        <v>0</v>
      </c>
      <c r="R142" s="205">
        <f t="shared" si="2"/>
        <v>0</v>
      </c>
      <c r="S142" s="205">
        <v>0</v>
      </c>
      <c r="T142" s="206">
        <f t="shared" si="3"/>
        <v>0</v>
      </c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R142" s="207" t="s">
        <v>115</v>
      </c>
      <c r="AT142" s="207" t="s">
        <v>111</v>
      </c>
      <c r="AU142" s="207" t="s">
        <v>81</v>
      </c>
      <c r="AY142" s="2" t="s">
        <v>109</v>
      </c>
      <c r="BE142" s="208">
        <f t="shared" si="4"/>
        <v>0</v>
      </c>
      <c r="BF142" s="208">
        <f t="shared" si="5"/>
        <v>0</v>
      </c>
      <c r="BG142" s="208">
        <f t="shared" si="6"/>
        <v>0</v>
      </c>
      <c r="BH142" s="208">
        <f t="shared" si="7"/>
        <v>0</v>
      </c>
      <c r="BI142" s="208">
        <f t="shared" si="8"/>
        <v>0</v>
      </c>
      <c r="BJ142" s="2" t="s">
        <v>79</v>
      </c>
      <c r="BK142" s="208">
        <f t="shared" si="9"/>
        <v>0</v>
      </c>
      <c r="BL142" s="2" t="s">
        <v>115</v>
      </c>
      <c r="BM142" s="207" t="s">
        <v>201</v>
      </c>
    </row>
    <row r="143" spans="1:65" s="24" customFormat="1" ht="24" customHeight="1">
      <c r="A143" s="18"/>
      <c r="B143" s="19"/>
      <c r="C143" s="195" t="s">
        <v>202</v>
      </c>
      <c r="D143" s="195" t="s">
        <v>111</v>
      </c>
      <c r="E143" s="196" t="s">
        <v>203</v>
      </c>
      <c r="F143" s="197" t="s">
        <v>204</v>
      </c>
      <c r="G143" s="198" t="s">
        <v>114</v>
      </c>
      <c r="H143" s="199">
        <v>7</v>
      </c>
      <c r="I143" s="200">
        <v>0</v>
      </c>
      <c r="J143" s="201">
        <f t="shared" si="0"/>
        <v>0</v>
      </c>
      <c r="K143" s="202"/>
      <c r="L143" s="23" t="s">
        <v>366</v>
      </c>
      <c r="M143" s="203"/>
      <c r="N143" s="204" t="s">
        <v>39</v>
      </c>
      <c r="O143" s="58"/>
      <c r="P143" s="205">
        <f t="shared" si="1"/>
        <v>0</v>
      </c>
      <c r="Q143" s="205">
        <v>0</v>
      </c>
      <c r="R143" s="205">
        <f t="shared" si="2"/>
        <v>0</v>
      </c>
      <c r="S143" s="205">
        <v>0</v>
      </c>
      <c r="T143" s="206">
        <f t="shared" si="3"/>
        <v>0</v>
      </c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R143" s="207" t="s">
        <v>115</v>
      </c>
      <c r="AT143" s="207" t="s">
        <v>111</v>
      </c>
      <c r="AU143" s="207" t="s">
        <v>81</v>
      </c>
      <c r="AY143" s="2" t="s">
        <v>109</v>
      </c>
      <c r="BE143" s="208">
        <f t="shared" si="4"/>
        <v>0</v>
      </c>
      <c r="BF143" s="208">
        <f t="shared" si="5"/>
        <v>0</v>
      </c>
      <c r="BG143" s="208">
        <f t="shared" si="6"/>
        <v>0</v>
      </c>
      <c r="BH143" s="208">
        <f t="shared" si="7"/>
        <v>0</v>
      </c>
      <c r="BI143" s="208">
        <f t="shared" si="8"/>
        <v>0</v>
      </c>
      <c r="BJ143" s="2" t="s">
        <v>79</v>
      </c>
      <c r="BK143" s="208">
        <f t="shared" si="9"/>
        <v>0</v>
      </c>
      <c r="BL143" s="2" t="s">
        <v>115</v>
      </c>
      <c r="BM143" s="207" t="s">
        <v>205</v>
      </c>
    </row>
    <row r="144" spans="1:65" s="24" customFormat="1" ht="16.5" customHeight="1">
      <c r="A144" s="18"/>
      <c r="B144" s="19"/>
      <c r="C144" s="209" t="s">
        <v>206</v>
      </c>
      <c r="D144" s="209" t="s">
        <v>162</v>
      </c>
      <c r="E144" s="210" t="s">
        <v>207</v>
      </c>
      <c r="F144" s="211" t="s">
        <v>208</v>
      </c>
      <c r="G144" s="212" t="s">
        <v>209</v>
      </c>
      <c r="H144" s="213">
        <v>7</v>
      </c>
      <c r="I144" s="214">
        <v>0</v>
      </c>
      <c r="J144" s="215">
        <f t="shared" si="0"/>
        <v>0</v>
      </c>
      <c r="K144" s="216"/>
      <c r="L144" s="217" t="s">
        <v>366</v>
      </c>
      <c r="M144" s="218"/>
      <c r="N144" s="219" t="s">
        <v>39</v>
      </c>
      <c r="O144" s="58"/>
      <c r="P144" s="205">
        <f t="shared" si="1"/>
        <v>0</v>
      </c>
      <c r="Q144" s="205">
        <v>0</v>
      </c>
      <c r="R144" s="205">
        <f t="shared" si="2"/>
        <v>0</v>
      </c>
      <c r="S144" s="205">
        <v>0</v>
      </c>
      <c r="T144" s="206">
        <f t="shared" si="3"/>
        <v>0</v>
      </c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R144" s="207" t="s">
        <v>141</v>
      </c>
      <c r="AT144" s="207" t="s">
        <v>162</v>
      </c>
      <c r="AU144" s="207" t="s">
        <v>81</v>
      </c>
      <c r="AY144" s="2" t="s">
        <v>109</v>
      </c>
      <c r="BE144" s="208">
        <f t="shared" si="4"/>
        <v>0</v>
      </c>
      <c r="BF144" s="208">
        <f t="shared" si="5"/>
        <v>0</v>
      </c>
      <c r="BG144" s="208">
        <f t="shared" si="6"/>
        <v>0</v>
      </c>
      <c r="BH144" s="208">
        <f t="shared" si="7"/>
        <v>0</v>
      </c>
      <c r="BI144" s="208">
        <f t="shared" si="8"/>
        <v>0</v>
      </c>
      <c r="BJ144" s="2" t="s">
        <v>79</v>
      </c>
      <c r="BK144" s="208">
        <f t="shared" si="9"/>
        <v>0</v>
      </c>
      <c r="BL144" s="2" t="s">
        <v>115</v>
      </c>
      <c r="BM144" s="207" t="s">
        <v>210</v>
      </c>
    </row>
    <row r="145" spans="1:65" s="178" customFormat="1" ht="22.9" customHeight="1">
      <c r="B145" s="179"/>
      <c r="C145" s="180"/>
      <c r="D145" s="181" t="s">
        <v>73</v>
      </c>
      <c r="E145" s="193" t="s">
        <v>120</v>
      </c>
      <c r="F145" s="193" t="s">
        <v>211</v>
      </c>
      <c r="G145" s="180"/>
      <c r="H145" s="180"/>
      <c r="I145" s="183"/>
      <c r="J145" s="194">
        <f>BK145</f>
        <v>0</v>
      </c>
      <c r="K145" s="180"/>
      <c r="L145" s="185"/>
      <c r="M145" s="186"/>
      <c r="N145" s="187"/>
      <c r="O145" s="187"/>
      <c r="P145" s="188">
        <f>SUM(P146:P157)</f>
        <v>0</v>
      </c>
      <c r="Q145" s="187"/>
      <c r="R145" s="188">
        <f>SUM(R146:R157)</f>
        <v>19.116715999999997</v>
      </c>
      <c r="S145" s="187"/>
      <c r="T145" s="189">
        <f>SUM(T146:T157)</f>
        <v>0</v>
      </c>
      <c r="AR145" s="190" t="s">
        <v>79</v>
      </c>
      <c r="AT145" s="191" t="s">
        <v>73</v>
      </c>
      <c r="AU145" s="191" t="s">
        <v>79</v>
      </c>
      <c r="AY145" s="190" t="s">
        <v>109</v>
      </c>
      <c r="BK145" s="192">
        <f>SUM(BK146:BK157)</f>
        <v>0</v>
      </c>
    </row>
    <row r="146" spans="1:65" s="24" customFormat="1" ht="16.5" customHeight="1">
      <c r="A146" s="18"/>
      <c r="B146" s="19"/>
      <c r="C146" s="195" t="s">
        <v>212</v>
      </c>
      <c r="D146" s="195" t="s">
        <v>111</v>
      </c>
      <c r="E146" s="196" t="s">
        <v>213</v>
      </c>
      <c r="F146" s="197" t="s">
        <v>214</v>
      </c>
      <c r="G146" s="198" t="s">
        <v>215</v>
      </c>
      <c r="H146" s="199">
        <v>9</v>
      </c>
      <c r="I146" s="200"/>
      <c r="J146" s="201">
        <f t="shared" ref="J146:J157" si="10">ROUND(I146*H146,2)</f>
        <v>0</v>
      </c>
      <c r="K146" s="202"/>
      <c r="L146" s="23"/>
      <c r="M146" s="203"/>
      <c r="N146" s="204" t="s">
        <v>39</v>
      </c>
      <c r="O146" s="58"/>
      <c r="P146" s="205">
        <f t="shared" ref="P146:P157" si="11">O146*H146</f>
        <v>0</v>
      </c>
      <c r="Q146" s="205">
        <v>0.45773999999999998</v>
      </c>
      <c r="R146" s="205">
        <f t="shared" ref="R146:R157" si="12">Q146*H146</f>
        <v>4.1196599999999997</v>
      </c>
      <c r="S146" s="205">
        <v>0</v>
      </c>
      <c r="T146" s="206">
        <f t="shared" ref="T146:T157" si="13">S146*H146</f>
        <v>0</v>
      </c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R146" s="207" t="s">
        <v>115</v>
      </c>
      <c r="AT146" s="207" t="s">
        <v>111</v>
      </c>
      <c r="AU146" s="207" t="s">
        <v>81</v>
      </c>
      <c r="AY146" s="2" t="s">
        <v>109</v>
      </c>
      <c r="BE146" s="208">
        <f t="shared" ref="BE146:BE157" si="14">IF(N146="základní",J146,0)</f>
        <v>0</v>
      </c>
      <c r="BF146" s="208">
        <f t="shared" ref="BF146:BF157" si="15">IF(N146="snížená",J146,0)</f>
        <v>0</v>
      </c>
      <c r="BG146" s="208">
        <f t="shared" ref="BG146:BG157" si="16">IF(N146="zákl. přenesená",J146,0)</f>
        <v>0</v>
      </c>
      <c r="BH146" s="208">
        <f t="shared" ref="BH146:BH157" si="17">IF(N146="sníž. přenesená",J146,0)</f>
        <v>0</v>
      </c>
      <c r="BI146" s="208">
        <f t="shared" ref="BI146:BI157" si="18">IF(N146="nulová",J146,0)</f>
        <v>0</v>
      </c>
      <c r="BJ146" s="2" t="s">
        <v>79</v>
      </c>
      <c r="BK146" s="208">
        <f t="shared" ref="BK146:BK157" si="19">ROUND(I146*H146,2)</f>
        <v>0</v>
      </c>
      <c r="BL146" s="2" t="s">
        <v>115</v>
      </c>
      <c r="BM146" s="207" t="s">
        <v>216</v>
      </c>
    </row>
    <row r="147" spans="1:65" s="24" customFormat="1" ht="16.5" customHeight="1">
      <c r="A147" s="18"/>
      <c r="B147" s="19"/>
      <c r="C147" s="195" t="s">
        <v>217</v>
      </c>
      <c r="D147" s="195" t="s">
        <v>111</v>
      </c>
      <c r="E147" s="196" t="s">
        <v>218</v>
      </c>
      <c r="F147" s="197" t="s">
        <v>219</v>
      </c>
      <c r="G147" s="198" t="s">
        <v>215</v>
      </c>
      <c r="H147" s="199">
        <v>6</v>
      </c>
      <c r="I147" s="200"/>
      <c r="J147" s="201">
        <f t="shared" si="10"/>
        <v>0</v>
      </c>
      <c r="K147" s="202"/>
      <c r="L147" s="23"/>
      <c r="M147" s="203"/>
      <c r="N147" s="204" t="s">
        <v>39</v>
      </c>
      <c r="O147" s="58"/>
      <c r="P147" s="205">
        <f t="shared" si="11"/>
        <v>0</v>
      </c>
      <c r="Q147" s="205">
        <v>0.55374000000000001</v>
      </c>
      <c r="R147" s="205">
        <f t="shared" si="12"/>
        <v>3.3224400000000003</v>
      </c>
      <c r="S147" s="205">
        <v>0</v>
      </c>
      <c r="T147" s="206">
        <f t="shared" si="13"/>
        <v>0</v>
      </c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R147" s="207" t="s">
        <v>115</v>
      </c>
      <c r="AT147" s="207" t="s">
        <v>111</v>
      </c>
      <c r="AU147" s="207" t="s">
        <v>81</v>
      </c>
      <c r="AY147" s="2" t="s">
        <v>109</v>
      </c>
      <c r="BE147" s="208">
        <f t="shared" si="14"/>
        <v>0</v>
      </c>
      <c r="BF147" s="208">
        <f t="shared" si="15"/>
        <v>0</v>
      </c>
      <c r="BG147" s="208">
        <f t="shared" si="16"/>
        <v>0</v>
      </c>
      <c r="BH147" s="208">
        <f t="shared" si="17"/>
        <v>0</v>
      </c>
      <c r="BI147" s="208">
        <f t="shared" si="18"/>
        <v>0</v>
      </c>
      <c r="BJ147" s="2" t="s">
        <v>79</v>
      </c>
      <c r="BK147" s="208">
        <f t="shared" si="19"/>
        <v>0</v>
      </c>
      <c r="BL147" s="2" t="s">
        <v>115</v>
      </c>
      <c r="BM147" s="207" t="s">
        <v>220</v>
      </c>
    </row>
    <row r="148" spans="1:65" s="24" customFormat="1" ht="24" customHeight="1">
      <c r="A148" s="18"/>
      <c r="B148" s="19"/>
      <c r="C148" s="195" t="s">
        <v>221</v>
      </c>
      <c r="D148" s="195" t="s">
        <v>111</v>
      </c>
      <c r="E148" s="196" t="s">
        <v>222</v>
      </c>
      <c r="F148" s="197" t="s">
        <v>223</v>
      </c>
      <c r="G148" s="198" t="s">
        <v>114</v>
      </c>
      <c r="H148" s="199">
        <v>40</v>
      </c>
      <c r="I148" s="200"/>
      <c r="J148" s="201">
        <f t="shared" si="10"/>
        <v>0</v>
      </c>
      <c r="K148" s="202"/>
      <c r="L148" s="23"/>
      <c r="M148" s="203"/>
      <c r="N148" s="204" t="s">
        <v>39</v>
      </c>
      <c r="O148" s="58"/>
      <c r="P148" s="205">
        <f t="shared" si="11"/>
        <v>0</v>
      </c>
      <c r="Q148" s="205">
        <v>0.17488999999999999</v>
      </c>
      <c r="R148" s="205">
        <f t="shared" si="12"/>
        <v>6.9955999999999996</v>
      </c>
      <c r="S148" s="205">
        <v>0</v>
      </c>
      <c r="T148" s="206">
        <f t="shared" si="13"/>
        <v>0</v>
      </c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R148" s="207" t="s">
        <v>115</v>
      </c>
      <c r="AT148" s="207" t="s">
        <v>111</v>
      </c>
      <c r="AU148" s="207" t="s">
        <v>81</v>
      </c>
      <c r="AY148" s="2" t="s">
        <v>109</v>
      </c>
      <c r="BE148" s="208">
        <f t="shared" si="14"/>
        <v>0</v>
      </c>
      <c r="BF148" s="208">
        <f t="shared" si="15"/>
        <v>0</v>
      </c>
      <c r="BG148" s="208">
        <f t="shared" si="16"/>
        <v>0</v>
      </c>
      <c r="BH148" s="208">
        <f t="shared" si="17"/>
        <v>0</v>
      </c>
      <c r="BI148" s="208">
        <f t="shared" si="18"/>
        <v>0</v>
      </c>
      <c r="BJ148" s="2" t="s">
        <v>79</v>
      </c>
      <c r="BK148" s="208">
        <f t="shared" si="19"/>
        <v>0</v>
      </c>
      <c r="BL148" s="2" t="s">
        <v>115</v>
      </c>
      <c r="BM148" s="207" t="s">
        <v>224</v>
      </c>
    </row>
    <row r="149" spans="1:65" s="24" customFormat="1" ht="24" customHeight="1">
      <c r="A149" s="18"/>
      <c r="B149" s="19"/>
      <c r="C149" s="209" t="s">
        <v>225</v>
      </c>
      <c r="D149" s="209" t="s">
        <v>162</v>
      </c>
      <c r="E149" s="210" t="s">
        <v>226</v>
      </c>
      <c r="F149" s="211" t="s">
        <v>227</v>
      </c>
      <c r="G149" s="212" t="s">
        <v>114</v>
      </c>
      <c r="H149" s="213">
        <v>16</v>
      </c>
      <c r="I149" s="214"/>
      <c r="J149" s="215">
        <f t="shared" si="10"/>
        <v>0</v>
      </c>
      <c r="K149" s="216"/>
      <c r="L149" s="217"/>
      <c r="M149" s="218"/>
      <c r="N149" s="219" t="s">
        <v>39</v>
      </c>
      <c r="O149" s="58"/>
      <c r="P149" s="205">
        <f t="shared" si="11"/>
        <v>0</v>
      </c>
      <c r="Q149" s="205">
        <v>2.0999999999999999E-3</v>
      </c>
      <c r="R149" s="205">
        <f t="shared" si="12"/>
        <v>3.3599999999999998E-2</v>
      </c>
      <c r="S149" s="205">
        <v>0</v>
      </c>
      <c r="T149" s="206">
        <f t="shared" si="13"/>
        <v>0</v>
      </c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R149" s="207" t="s">
        <v>141</v>
      </c>
      <c r="AT149" s="207" t="s">
        <v>162</v>
      </c>
      <c r="AU149" s="207" t="s">
        <v>81</v>
      </c>
      <c r="AY149" s="2" t="s">
        <v>109</v>
      </c>
      <c r="BE149" s="208">
        <f t="shared" si="14"/>
        <v>0</v>
      </c>
      <c r="BF149" s="208">
        <f t="shared" si="15"/>
        <v>0</v>
      </c>
      <c r="BG149" s="208">
        <f t="shared" si="16"/>
        <v>0</v>
      </c>
      <c r="BH149" s="208">
        <f t="shared" si="17"/>
        <v>0</v>
      </c>
      <c r="BI149" s="208">
        <f t="shared" si="18"/>
        <v>0</v>
      </c>
      <c r="BJ149" s="2" t="s">
        <v>79</v>
      </c>
      <c r="BK149" s="208">
        <f t="shared" si="19"/>
        <v>0</v>
      </c>
      <c r="BL149" s="2" t="s">
        <v>115</v>
      </c>
      <c r="BM149" s="207" t="s">
        <v>228</v>
      </c>
    </row>
    <row r="150" spans="1:65" s="24" customFormat="1" ht="24" customHeight="1">
      <c r="A150" s="18"/>
      <c r="B150" s="19"/>
      <c r="C150" s="209" t="s">
        <v>229</v>
      </c>
      <c r="D150" s="209" t="s">
        <v>162</v>
      </c>
      <c r="E150" s="210" t="s">
        <v>230</v>
      </c>
      <c r="F150" s="211" t="s">
        <v>231</v>
      </c>
      <c r="G150" s="212" t="s">
        <v>114</v>
      </c>
      <c r="H150" s="213">
        <v>40</v>
      </c>
      <c r="I150" s="214"/>
      <c r="J150" s="215">
        <f t="shared" si="10"/>
        <v>0</v>
      </c>
      <c r="K150" s="216"/>
      <c r="L150" s="217"/>
      <c r="M150" s="218"/>
      <c r="N150" s="219" t="s">
        <v>39</v>
      </c>
      <c r="O150" s="58"/>
      <c r="P150" s="205">
        <f t="shared" si="11"/>
        <v>0</v>
      </c>
      <c r="Q150" s="205">
        <v>4.1000000000000003E-3</v>
      </c>
      <c r="R150" s="205">
        <f t="shared" si="12"/>
        <v>0.16400000000000001</v>
      </c>
      <c r="S150" s="205">
        <v>0</v>
      </c>
      <c r="T150" s="206">
        <f t="shared" si="13"/>
        <v>0</v>
      </c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R150" s="207" t="s">
        <v>141</v>
      </c>
      <c r="AT150" s="207" t="s">
        <v>162</v>
      </c>
      <c r="AU150" s="207" t="s">
        <v>81</v>
      </c>
      <c r="AY150" s="2" t="s">
        <v>109</v>
      </c>
      <c r="BE150" s="208">
        <f t="shared" si="14"/>
        <v>0</v>
      </c>
      <c r="BF150" s="208">
        <f t="shared" si="15"/>
        <v>0</v>
      </c>
      <c r="BG150" s="208">
        <f t="shared" si="16"/>
        <v>0</v>
      </c>
      <c r="BH150" s="208">
        <f t="shared" si="17"/>
        <v>0</v>
      </c>
      <c r="BI150" s="208">
        <f t="shared" si="18"/>
        <v>0</v>
      </c>
      <c r="BJ150" s="2" t="s">
        <v>79</v>
      </c>
      <c r="BK150" s="208">
        <f t="shared" si="19"/>
        <v>0</v>
      </c>
      <c r="BL150" s="2" t="s">
        <v>115</v>
      </c>
      <c r="BM150" s="207" t="s">
        <v>232</v>
      </c>
    </row>
    <row r="151" spans="1:65" s="24" customFormat="1" ht="24" customHeight="1">
      <c r="A151" s="18"/>
      <c r="B151" s="19"/>
      <c r="C151" s="195" t="s">
        <v>233</v>
      </c>
      <c r="D151" s="195" t="s">
        <v>111</v>
      </c>
      <c r="E151" s="196" t="s">
        <v>234</v>
      </c>
      <c r="F151" s="197" t="s">
        <v>235</v>
      </c>
      <c r="G151" s="198" t="s">
        <v>114</v>
      </c>
      <c r="H151" s="199">
        <v>16</v>
      </c>
      <c r="I151" s="200"/>
      <c r="J151" s="201">
        <f t="shared" si="10"/>
        <v>0</v>
      </c>
      <c r="K151" s="202"/>
      <c r="L151" s="23"/>
      <c r="M151" s="203"/>
      <c r="N151" s="204" t="s">
        <v>39</v>
      </c>
      <c r="O151" s="58"/>
      <c r="P151" s="205">
        <f t="shared" si="11"/>
        <v>0</v>
      </c>
      <c r="Q151" s="205">
        <v>0</v>
      </c>
      <c r="R151" s="205">
        <f t="shared" si="12"/>
        <v>0</v>
      </c>
      <c r="S151" s="205">
        <v>0</v>
      </c>
      <c r="T151" s="206">
        <f t="shared" si="13"/>
        <v>0</v>
      </c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R151" s="207" t="s">
        <v>115</v>
      </c>
      <c r="AT151" s="207" t="s">
        <v>111</v>
      </c>
      <c r="AU151" s="207" t="s">
        <v>81</v>
      </c>
      <c r="AY151" s="2" t="s">
        <v>109</v>
      </c>
      <c r="BE151" s="208">
        <f t="shared" si="14"/>
        <v>0</v>
      </c>
      <c r="BF151" s="208">
        <f t="shared" si="15"/>
        <v>0</v>
      </c>
      <c r="BG151" s="208">
        <f t="shared" si="16"/>
        <v>0</v>
      </c>
      <c r="BH151" s="208">
        <f t="shared" si="17"/>
        <v>0</v>
      </c>
      <c r="BI151" s="208">
        <f t="shared" si="18"/>
        <v>0</v>
      </c>
      <c r="BJ151" s="2" t="s">
        <v>79</v>
      </c>
      <c r="BK151" s="208">
        <f t="shared" si="19"/>
        <v>0</v>
      </c>
      <c r="BL151" s="2" t="s">
        <v>115</v>
      </c>
      <c r="BM151" s="207" t="s">
        <v>236</v>
      </c>
    </row>
    <row r="152" spans="1:65" s="24" customFormat="1" ht="24" customHeight="1">
      <c r="A152" s="18"/>
      <c r="B152" s="19"/>
      <c r="C152" s="195" t="s">
        <v>237</v>
      </c>
      <c r="D152" s="195" t="s">
        <v>111</v>
      </c>
      <c r="E152" s="196" t="s">
        <v>238</v>
      </c>
      <c r="F152" s="197" t="s">
        <v>239</v>
      </c>
      <c r="G152" s="198" t="s">
        <v>114</v>
      </c>
      <c r="H152" s="199">
        <v>39</v>
      </c>
      <c r="I152" s="200"/>
      <c r="J152" s="201">
        <f t="shared" si="10"/>
        <v>0</v>
      </c>
      <c r="K152" s="202"/>
      <c r="L152" s="23"/>
      <c r="M152" s="203"/>
      <c r="N152" s="204" t="s">
        <v>39</v>
      </c>
      <c r="O152" s="58"/>
      <c r="P152" s="205">
        <f t="shared" si="11"/>
        <v>0</v>
      </c>
      <c r="Q152" s="205">
        <v>4.0000000000000002E-4</v>
      </c>
      <c r="R152" s="205">
        <f t="shared" si="12"/>
        <v>1.5600000000000001E-2</v>
      </c>
      <c r="S152" s="205">
        <v>0</v>
      </c>
      <c r="T152" s="206">
        <f t="shared" si="13"/>
        <v>0</v>
      </c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R152" s="207" t="s">
        <v>115</v>
      </c>
      <c r="AT152" s="207" t="s">
        <v>111</v>
      </c>
      <c r="AU152" s="207" t="s">
        <v>81</v>
      </c>
      <c r="AY152" s="2" t="s">
        <v>109</v>
      </c>
      <c r="BE152" s="208">
        <f t="shared" si="14"/>
        <v>0</v>
      </c>
      <c r="BF152" s="208">
        <f t="shared" si="15"/>
        <v>0</v>
      </c>
      <c r="BG152" s="208">
        <f t="shared" si="16"/>
        <v>0</v>
      </c>
      <c r="BH152" s="208">
        <f t="shared" si="17"/>
        <v>0</v>
      </c>
      <c r="BI152" s="208">
        <f t="shared" si="18"/>
        <v>0</v>
      </c>
      <c r="BJ152" s="2" t="s">
        <v>79</v>
      </c>
      <c r="BK152" s="208">
        <f t="shared" si="19"/>
        <v>0</v>
      </c>
      <c r="BL152" s="2" t="s">
        <v>115</v>
      </c>
      <c r="BM152" s="207" t="s">
        <v>240</v>
      </c>
    </row>
    <row r="153" spans="1:65" s="24" customFormat="1" ht="16.5" customHeight="1">
      <c r="A153" s="18"/>
      <c r="B153" s="19"/>
      <c r="C153" s="209" t="s">
        <v>241</v>
      </c>
      <c r="D153" s="209" t="s">
        <v>162</v>
      </c>
      <c r="E153" s="210" t="s">
        <v>242</v>
      </c>
      <c r="F153" s="211" t="s">
        <v>243</v>
      </c>
      <c r="G153" s="212" t="s">
        <v>114</v>
      </c>
      <c r="H153" s="213">
        <v>40</v>
      </c>
      <c r="I153" s="214"/>
      <c r="J153" s="215">
        <f t="shared" si="10"/>
        <v>0</v>
      </c>
      <c r="K153" s="216"/>
      <c r="L153" s="217"/>
      <c r="M153" s="218"/>
      <c r="N153" s="219" t="s">
        <v>39</v>
      </c>
      <c r="O153" s="58"/>
      <c r="P153" s="205">
        <f t="shared" si="11"/>
        <v>0</v>
      </c>
      <c r="Q153" s="205">
        <v>2.5000000000000001E-3</v>
      </c>
      <c r="R153" s="205">
        <f t="shared" si="12"/>
        <v>0.1</v>
      </c>
      <c r="S153" s="205">
        <v>0</v>
      </c>
      <c r="T153" s="206">
        <f t="shared" si="13"/>
        <v>0</v>
      </c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R153" s="207" t="s">
        <v>141</v>
      </c>
      <c r="AT153" s="207" t="s">
        <v>162</v>
      </c>
      <c r="AU153" s="207" t="s">
        <v>81</v>
      </c>
      <c r="AY153" s="2" t="s">
        <v>109</v>
      </c>
      <c r="BE153" s="208">
        <f t="shared" si="14"/>
        <v>0</v>
      </c>
      <c r="BF153" s="208">
        <f t="shared" si="15"/>
        <v>0</v>
      </c>
      <c r="BG153" s="208">
        <f t="shared" si="16"/>
        <v>0</v>
      </c>
      <c r="BH153" s="208">
        <f t="shared" si="17"/>
        <v>0</v>
      </c>
      <c r="BI153" s="208">
        <f t="shared" si="18"/>
        <v>0</v>
      </c>
      <c r="BJ153" s="2" t="s">
        <v>79</v>
      </c>
      <c r="BK153" s="208">
        <f t="shared" si="19"/>
        <v>0</v>
      </c>
      <c r="BL153" s="2" t="s">
        <v>115</v>
      </c>
      <c r="BM153" s="207" t="s">
        <v>244</v>
      </c>
    </row>
    <row r="154" spans="1:65" s="24" customFormat="1" ht="24" customHeight="1">
      <c r="A154" s="18"/>
      <c r="B154" s="19"/>
      <c r="C154" s="209" t="s">
        <v>245</v>
      </c>
      <c r="D154" s="209" t="s">
        <v>162</v>
      </c>
      <c r="E154" s="210" t="s">
        <v>246</v>
      </c>
      <c r="F154" s="211" t="s">
        <v>247</v>
      </c>
      <c r="G154" s="212" t="s">
        <v>114</v>
      </c>
      <c r="H154" s="213">
        <v>39</v>
      </c>
      <c r="I154" s="214"/>
      <c r="J154" s="215">
        <f t="shared" si="10"/>
        <v>0</v>
      </c>
      <c r="K154" s="216"/>
      <c r="L154" s="217"/>
      <c r="M154" s="218"/>
      <c r="N154" s="219" t="s">
        <v>39</v>
      </c>
      <c r="O154" s="58"/>
      <c r="P154" s="205">
        <f t="shared" si="11"/>
        <v>0</v>
      </c>
      <c r="Q154" s="205">
        <v>0.108</v>
      </c>
      <c r="R154" s="205">
        <f t="shared" si="12"/>
        <v>4.2119999999999997</v>
      </c>
      <c r="S154" s="205">
        <v>0</v>
      </c>
      <c r="T154" s="206">
        <f t="shared" si="13"/>
        <v>0</v>
      </c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R154" s="207" t="s">
        <v>141</v>
      </c>
      <c r="AT154" s="207" t="s">
        <v>162</v>
      </c>
      <c r="AU154" s="207" t="s">
        <v>81</v>
      </c>
      <c r="AY154" s="2" t="s">
        <v>109</v>
      </c>
      <c r="BE154" s="208">
        <f t="shared" si="14"/>
        <v>0</v>
      </c>
      <c r="BF154" s="208">
        <f t="shared" si="15"/>
        <v>0</v>
      </c>
      <c r="BG154" s="208">
        <f t="shared" si="16"/>
        <v>0</v>
      </c>
      <c r="BH154" s="208">
        <f t="shared" si="17"/>
        <v>0</v>
      </c>
      <c r="BI154" s="208">
        <f t="shared" si="18"/>
        <v>0</v>
      </c>
      <c r="BJ154" s="2" t="s">
        <v>79</v>
      </c>
      <c r="BK154" s="208">
        <f t="shared" si="19"/>
        <v>0</v>
      </c>
      <c r="BL154" s="2" t="s">
        <v>115</v>
      </c>
      <c r="BM154" s="207" t="s">
        <v>248</v>
      </c>
    </row>
    <row r="155" spans="1:65" s="24" customFormat="1" ht="24" customHeight="1">
      <c r="A155" s="18"/>
      <c r="B155" s="19"/>
      <c r="C155" s="195" t="s">
        <v>249</v>
      </c>
      <c r="D155" s="195" t="s">
        <v>111</v>
      </c>
      <c r="E155" s="196" t="s">
        <v>250</v>
      </c>
      <c r="F155" s="197" t="s">
        <v>251</v>
      </c>
      <c r="G155" s="198" t="s">
        <v>215</v>
      </c>
      <c r="H155" s="199">
        <v>116</v>
      </c>
      <c r="I155" s="200"/>
      <c r="J155" s="201">
        <f t="shared" si="10"/>
        <v>0</v>
      </c>
      <c r="K155" s="202"/>
      <c r="L155" s="23"/>
      <c r="M155" s="203"/>
      <c r="N155" s="204" t="s">
        <v>39</v>
      </c>
      <c r="O155" s="58"/>
      <c r="P155" s="205">
        <f t="shared" si="11"/>
        <v>0</v>
      </c>
      <c r="Q155" s="205">
        <v>0</v>
      </c>
      <c r="R155" s="205">
        <f t="shared" si="12"/>
        <v>0</v>
      </c>
      <c r="S155" s="205">
        <v>0</v>
      </c>
      <c r="T155" s="206">
        <f t="shared" si="13"/>
        <v>0</v>
      </c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R155" s="207" t="s">
        <v>115</v>
      </c>
      <c r="AT155" s="207" t="s">
        <v>111</v>
      </c>
      <c r="AU155" s="207" t="s">
        <v>81</v>
      </c>
      <c r="AY155" s="2" t="s">
        <v>109</v>
      </c>
      <c r="BE155" s="208">
        <f t="shared" si="14"/>
        <v>0</v>
      </c>
      <c r="BF155" s="208">
        <f t="shared" si="15"/>
        <v>0</v>
      </c>
      <c r="BG155" s="208">
        <f t="shared" si="16"/>
        <v>0</v>
      </c>
      <c r="BH155" s="208">
        <f t="shared" si="17"/>
        <v>0</v>
      </c>
      <c r="BI155" s="208">
        <f t="shared" si="18"/>
        <v>0</v>
      </c>
      <c r="BJ155" s="2" t="s">
        <v>79</v>
      </c>
      <c r="BK155" s="208">
        <f t="shared" si="19"/>
        <v>0</v>
      </c>
      <c r="BL155" s="2" t="s">
        <v>115</v>
      </c>
      <c r="BM155" s="207" t="s">
        <v>252</v>
      </c>
    </row>
    <row r="156" spans="1:65" s="24" customFormat="1" ht="24" customHeight="1">
      <c r="A156" s="18"/>
      <c r="B156" s="19"/>
      <c r="C156" s="209" t="s">
        <v>253</v>
      </c>
      <c r="D156" s="209" t="s">
        <v>162</v>
      </c>
      <c r="E156" s="210" t="s">
        <v>254</v>
      </c>
      <c r="F156" s="211" t="s">
        <v>255</v>
      </c>
      <c r="G156" s="212" t="s">
        <v>215</v>
      </c>
      <c r="H156" s="213">
        <v>116</v>
      </c>
      <c r="I156" s="214"/>
      <c r="J156" s="215">
        <f t="shared" si="10"/>
        <v>0</v>
      </c>
      <c r="K156" s="216"/>
      <c r="L156" s="217"/>
      <c r="M156" s="218"/>
      <c r="N156" s="219" t="s">
        <v>39</v>
      </c>
      <c r="O156" s="58"/>
      <c r="P156" s="205">
        <f t="shared" si="11"/>
        <v>0</v>
      </c>
      <c r="Q156" s="205">
        <v>1.1999999999999999E-3</v>
      </c>
      <c r="R156" s="205">
        <f t="shared" si="12"/>
        <v>0.13919999999999999</v>
      </c>
      <c r="S156" s="205">
        <v>0</v>
      </c>
      <c r="T156" s="206">
        <f t="shared" si="13"/>
        <v>0</v>
      </c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R156" s="207" t="s">
        <v>141</v>
      </c>
      <c r="AT156" s="207" t="s">
        <v>162</v>
      </c>
      <c r="AU156" s="207" t="s">
        <v>81</v>
      </c>
      <c r="AY156" s="2" t="s">
        <v>109</v>
      </c>
      <c r="BE156" s="208">
        <f t="shared" si="14"/>
        <v>0</v>
      </c>
      <c r="BF156" s="208">
        <f t="shared" si="15"/>
        <v>0</v>
      </c>
      <c r="BG156" s="208">
        <f t="shared" si="16"/>
        <v>0</v>
      </c>
      <c r="BH156" s="208">
        <f t="shared" si="17"/>
        <v>0</v>
      </c>
      <c r="BI156" s="208">
        <f t="shared" si="18"/>
        <v>0</v>
      </c>
      <c r="BJ156" s="2" t="s">
        <v>79</v>
      </c>
      <c r="BK156" s="208">
        <f t="shared" si="19"/>
        <v>0</v>
      </c>
      <c r="BL156" s="2" t="s">
        <v>115</v>
      </c>
      <c r="BM156" s="207" t="s">
        <v>256</v>
      </c>
    </row>
    <row r="157" spans="1:65" s="24" customFormat="1" ht="16.5" customHeight="1">
      <c r="A157" s="18"/>
      <c r="B157" s="19"/>
      <c r="C157" s="209" t="s">
        <v>257</v>
      </c>
      <c r="D157" s="209" t="s">
        <v>162</v>
      </c>
      <c r="E157" s="210" t="s">
        <v>258</v>
      </c>
      <c r="F157" s="211" t="s">
        <v>259</v>
      </c>
      <c r="G157" s="212" t="s">
        <v>215</v>
      </c>
      <c r="H157" s="213">
        <v>365.4</v>
      </c>
      <c r="I157" s="214"/>
      <c r="J157" s="215">
        <f t="shared" si="10"/>
        <v>0</v>
      </c>
      <c r="K157" s="216"/>
      <c r="L157" s="217"/>
      <c r="M157" s="218"/>
      <c r="N157" s="219" t="s">
        <v>39</v>
      </c>
      <c r="O157" s="58"/>
      <c r="P157" s="205">
        <f t="shared" si="11"/>
        <v>0</v>
      </c>
      <c r="Q157" s="205">
        <v>4.0000000000000003E-5</v>
      </c>
      <c r="R157" s="205">
        <f t="shared" si="12"/>
        <v>1.4616000000000001E-2</v>
      </c>
      <c r="S157" s="205">
        <v>0</v>
      </c>
      <c r="T157" s="206">
        <f t="shared" si="13"/>
        <v>0</v>
      </c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R157" s="207" t="s">
        <v>141</v>
      </c>
      <c r="AT157" s="207" t="s">
        <v>162</v>
      </c>
      <c r="AU157" s="207" t="s">
        <v>81</v>
      </c>
      <c r="AY157" s="2" t="s">
        <v>109</v>
      </c>
      <c r="BE157" s="208">
        <f t="shared" si="14"/>
        <v>0</v>
      </c>
      <c r="BF157" s="208">
        <f t="shared" si="15"/>
        <v>0</v>
      </c>
      <c r="BG157" s="208">
        <f t="shared" si="16"/>
        <v>0</v>
      </c>
      <c r="BH157" s="208">
        <f t="shared" si="17"/>
        <v>0</v>
      </c>
      <c r="BI157" s="208">
        <f t="shared" si="18"/>
        <v>0</v>
      </c>
      <c r="BJ157" s="2" t="s">
        <v>79</v>
      </c>
      <c r="BK157" s="208">
        <f t="shared" si="19"/>
        <v>0</v>
      </c>
      <c r="BL157" s="2" t="s">
        <v>115</v>
      </c>
      <c r="BM157" s="207" t="s">
        <v>260</v>
      </c>
    </row>
    <row r="158" spans="1:65" s="178" customFormat="1" ht="22.9" customHeight="1">
      <c r="B158" s="179"/>
      <c r="C158" s="180"/>
      <c r="D158" s="181" t="s">
        <v>73</v>
      </c>
      <c r="E158" s="193" t="s">
        <v>129</v>
      </c>
      <c r="F158" s="193" t="s">
        <v>261</v>
      </c>
      <c r="G158" s="180"/>
      <c r="H158" s="180"/>
      <c r="I158" s="183"/>
      <c r="J158" s="194">
        <f>BK158</f>
        <v>0</v>
      </c>
      <c r="K158" s="180"/>
      <c r="L158" s="185"/>
      <c r="M158" s="186"/>
      <c r="N158" s="187"/>
      <c r="O158" s="187"/>
      <c r="P158" s="188">
        <f>SUM(P159:P166)</f>
        <v>0</v>
      </c>
      <c r="Q158" s="187"/>
      <c r="R158" s="188">
        <f>SUM(R159:R166)</f>
        <v>73.315057750000008</v>
      </c>
      <c r="S158" s="187"/>
      <c r="T158" s="189">
        <f>SUM(T159:T166)</f>
        <v>0</v>
      </c>
      <c r="AR158" s="190" t="s">
        <v>79</v>
      </c>
      <c r="AT158" s="191" t="s">
        <v>73</v>
      </c>
      <c r="AU158" s="191" t="s">
        <v>79</v>
      </c>
      <c r="AY158" s="190" t="s">
        <v>109</v>
      </c>
      <c r="BK158" s="192">
        <f>SUM(BK159:BK166)</f>
        <v>0</v>
      </c>
    </row>
    <row r="159" spans="1:65" s="24" customFormat="1" ht="24" customHeight="1">
      <c r="A159" s="18"/>
      <c r="B159" s="19"/>
      <c r="C159" s="195" t="s">
        <v>262</v>
      </c>
      <c r="D159" s="195" t="s">
        <v>111</v>
      </c>
      <c r="E159" s="196" t="s">
        <v>263</v>
      </c>
      <c r="F159" s="197" t="s">
        <v>264</v>
      </c>
      <c r="G159" s="198" t="s">
        <v>123</v>
      </c>
      <c r="H159" s="199">
        <v>228.10499999999999</v>
      </c>
      <c r="I159" s="200"/>
      <c r="J159" s="201">
        <f t="shared" ref="J159:J166" si="20">ROUND(I159*H159,2)</f>
        <v>0</v>
      </c>
      <c r="K159" s="202"/>
      <c r="L159" s="23"/>
      <c r="M159" s="203"/>
      <c r="N159" s="204" t="s">
        <v>39</v>
      </c>
      <c r="O159" s="58"/>
      <c r="P159" s="205">
        <f t="shared" ref="P159:P166" si="21">O159*H159</f>
        <v>0</v>
      </c>
      <c r="Q159" s="205">
        <v>0</v>
      </c>
      <c r="R159" s="205">
        <f t="shared" ref="R159:R166" si="22">Q159*H159</f>
        <v>0</v>
      </c>
      <c r="S159" s="205">
        <v>0</v>
      </c>
      <c r="T159" s="206">
        <f t="shared" ref="T159:T166" si="23">S159*H159</f>
        <v>0</v>
      </c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R159" s="207" t="s">
        <v>115</v>
      </c>
      <c r="AT159" s="207" t="s">
        <v>111</v>
      </c>
      <c r="AU159" s="207" t="s">
        <v>81</v>
      </c>
      <c r="AY159" s="2" t="s">
        <v>109</v>
      </c>
      <c r="BE159" s="208">
        <f t="shared" ref="BE159:BE166" si="24">IF(N159="základní",J159,0)</f>
        <v>0</v>
      </c>
      <c r="BF159" s="208">
        <f t="shared" ref="BF159:BF166" si="25">IF(N159="snížená",J159,0)</f>
        <v>0</v>
      </c>
      <c r="BG159" s="208">
        <f t="shared" ref="BG159:BG166" si="26">IF(N159="zákl. přenesená",J159,0)</f>
        <v>0</v>
      </c>
      <c r="BH159" s="208">
        <f t="shared" ref="BH159:BH166" si="27">IF(N159="sníž. přenesená",J159,0)</f>
        <v>0</v>
      </c>
      <c r="BI159" s="208">
        <f t="shared" ref="BI159:BI166" si="28">IF(N159="nulová",J159,0)</f>
        <v>0</v>
      </c>
      <c r="BJ159" s="2" t="s">
        <v>79</v>
      </c>
      <c r="BK159" s="208">
        <f t="shared" ref="BK159:BK166" si="29">ROUND(I159*H159,2)</f>
        <v>0</v>
      </c>
      <c r="BL159" s="2" t="s">
        <v>115</v>
      </c>
      <c r="BM159" s="207" t="s">
        <v>265</v>
      </c>
    </row>
    <row r="160" spans="1:65" s="24" customFormat="1" ht="16.5" customHeight="1">
      <c r="A160" s="18"/>
      <c r="B160" s="19"/>
      <c r="C160" s="195" t="s">
        <v>266</v>
      </c>
      <c r="D160" s="195" t="s">
        <v>111</v>
      </c>
      <c r="E160" s="196" t="s">
        <v>267</v>
      </c>
      <c r="F160" s="197" t="s">
        <v>268</v>
      </c>
      <c r="G160" s="198" t="s">
        <v>123</v>
      </c>
      <c r="H160" s="199">
        <v>228.10499999999999</v>
      </c>
      <c r="I160" s="200"/>
      <c r="J160" s="201">
        <f t="shared" si="20"/>
        <v>0</v>
      </c>
      <c r="K160" s="202"/>
      <c r="L160" s="23"/>
      <c r="M160" s="203"/>
      <c r="N160" s="204" t="s">
        <v>39</v>
      </c>
      <c r="O160" s="58"/>
      <c r="P160" s="205">
        <f t="shared" si="21"/>
        <v>0</v>
      </c>
      <c r="Q160" s="205">
        <v>0</v>
      </c>
      <c r="R160" s="205">
        <f t="shared" si="22"/>
        <v>0</v>
      </c>
      <c r="S160" s="205">
        <v>0</v>
      </c>
      <c r="T160" s="206">
        <f t="shared" si="23"/>
        <v>0</v>
      </c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R160" s="207" t="s">
        <v>115</v>
      </c>
      <c r="AT160" s="207" t="s">
        <v>111</v>
      </c>
      <c r="AU160" s="207" t="s">
        <v>81</v>
      </c>
      <c r="AY160" s="2" t="s">
        <v>109</v>
      </c>
      <c r="BE160" s="208">
        <f t="shared" si="24"/>
        <v>0</v>
      </c>
      <c r="BF160" s="208">
        <f t="shared" si="25"/>
        <v>0</v>
      </c>
      <c r="BG160" s="208">
        <f t="shared" si="26"/>
        <v>0</v>
      </c>
      <c r="BH160" s="208">
        <f t="shared" si="27"/>
        <v>0</v>
      </c>
      <c r="BI160" s="208">
        <f t="shared" si="28"/>
        <v>0</v>
      </c>
      <c r="BJ160" s="2" t="s">
        <v>79</v>
      </c>
      <c r="BK160" s="208">
        <f t="shared" si="29"/>
        <v>0</v>
      </c>
      <c r="BL160" s="2" t="s">
        <v>115</v>
      </c>
      <c r="BM160" s="207" t="s">
        <v>269</v>
      </c>
    </row>
    <row r="161" spans="1:65" s="24" customFormat="1" ht="24" customHeight="1">
      <c r="A161" s="18"/>
      <c r="B161" s="19"/>
      <c r="C161" s="195" t="s">
        <v>270</v>
      </c>
      <c r="D161" s="195" t="s">
        <v>111</v>
      </c>
      <c r="E161" s="196" t="s">
        <v>271</v>
      </c>
      <c r="F161" s="197" t="s">
        <v>272</v>
      </c>
      <c r="G161" s="198" t="s">
        <v>123</v>
      </c>
      <c r="H161" s="199">
        <v>22.125</v>
      </c>
      <c r="I161" s="200"/>
      <c r="J161" s="201">
        <f t="shared" si="20"/>
        <v>0</v>
      </c>
      <c r="K161" s="202"/>
      <c r="L161" s="23"/>
      <c r="M161" s="203"/>
      <c r="N161" s="204" t="s">
        <v>39</v>
      </c>
      <c r="O161" s="58"/>
      <c r="P161" s="205">
        <f t="shared" si="21"/>
        <v>0</v>
      </c>
      <c r="Q161" s="205">
        <v>0.27994000000000002</v>
      </c>
      <c r="R161" s="205">
        <f t="shared" si="22"/>
        <v>6.1936725000000008</v>
      </c>
      <c r="S161" s="205">
        <v>0</v>
      </c>
      <c r="T161" s="206">
        <f t="shared" si="23"/>
        <v>0</v>
      </c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R161" s="207" t="s">
        <v>115</v>
      </c>
      <c r="AT161" s="207" t="s">
        <v>111</v>
      </c>
      <c r="AU161" s="207" t="s">
        <v>81</v>
      </c>
      <c r="AY161" s="2" t="s">
        <v>109</v>
      </c>
      <c r="BE161" s="208">
        <f t="shared" si="24"/>
        <v>0</v>
      </c>
      <c r="BF161" s="208">
        <f t="shared" si="25"/>
        <v>0</v>
      </c>
      <c r="BG161" s="208">
        <f t="shared" si="26"/>
        <v>0</v>
      </c>
      <c r="BH161" s="208">
        <f t="shared" si="27"/>
        <v>0</v>
      </c>
      <c r="BI161" s="208">
        <f t="shared" si="28"/>
        <v>0</v>
      </c>
      <c r="BJ161" s="2" t="s">
        <v>79</v>
      </c>
      <c r="BK161" s="208">
        <f t="shared" si="29"/>
        <v>0</v>
      </c>
      <c r="BL161" s="2" t="s">
        <v>115</v>
      </c>
      <c r="BM161" s="207" t="s">
        <v>273</v>
      </c>
    </row>
    <row r="162" spans="1:65" s="24" customFormat="1" ht="24" customHeight="1">
      <c r="A162" s="18"/>
      <c r="B162" s="19"/>
      <c r="C162" s="195" t="s">
        <v>274</v>
      </c>
      <c r="D162" s="195" t="s">
        <v>111</v>
      </c>
      <c r="E162" s="196" t="s">
        <v>275</v>
      </c>
      <c r="F162" s="197" t="s">
        <v>276</v>
      </c>
      <c r="G162" s="198" t="s">
        <v>123</v>
      </c>
      <c r="H162" s="199">
        <v>44.25</v>
      </c>
      <c r="I162" s="200"/>
      <c r="J162" s="201">
        <f t="shared" si="20"/>
        <v>0</v>
      </c>
      <c r="K162" s="202"/>
      <c r="L162" s="23"/>
      <c r="M162" s="203"/>
      <c r="N162" s="204" t="s">
        <v>39</v>
      </c>
      <c r="O162" s="58"/>
      <c r="P162" s="205">
        <f t="shared" si="21"/>
        <v>0</v>
      </c>
      <c r="Q162" s="205">
        <v>0.26375999999999999</v>
      </c>
      <c r="R162" s="205">
        <f t="shared" si="22"/>
        <v>11.671379999999999</v>
      </c>
      <c r="S162" s="205">
        <v>0</v>
      </c>
      <c r="T162" s="206">
        <f t="shared" si="23"/>
        <v>0</v>
      </c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R162" s="207" t="s">
        <v>115</v>
      </c>
      <c r="AT162" s="207" t="s">
        <v>111</v>
      </c>
      <c r="AU162" s="207" t="s">
        <v>81</v>
      </c>
      <c r="AY162" s="2" t="s">
        <v>109</v>
      </c>
      <c r="BE162" s="208">
        <f t="shared" si="24"/>
        <v>0</v>
      </c>
      <c r="BF162" s="208">
        <f t="shared" si="25"/>
        <v>0</v>
      </c>
      <c r="BG162" s="208">
        <f t="shared" si="26"/>
        <v>0</v>
      </c>
      <c r="BH162" s="208">
        <f t="shared" si="27"/>
        <v>0</v>
      </c>
      <c r="BI162" s="208">
        <f t="shared" si="28"/>
        <v>0</v>
      </c>
      <c r="BJ162" s="2" t="s">
        <v>79</v>
      </c>
      <c r="BK162" s="208">
        <f t="shared" si="29"/>
        <v>0</v>
      </c>
      <c r="BL162" s="2" t="s">
        <v>115</v>
      </c>
      <c r="BM162" s="207" t="s">
        <v>277</v>
      </c>
    </row>
    <row r="163" spans="1:65" s="24" customFormat="1" ht="24" customHeight="1">
      <c r="A163" s="18"/>
      <c r="B163" s="19"/>
      <c r="C163" s="195" t="s">
        <v>278</v>
      </c>
      <c r="D163" s="195" t="s">
        <v>111</v>
      </c>
      <c r="E163" s="196" t="s">
        <v>279</v>
      </c>
      <c r="F163" s="197" t="s">
        <v>280</v>
      </c>
      <c r="G163" s="198" t="s">
        <v>123</v>
      </c>
      <c r="H163" s="199">
        <v>44.25</v>
      </c>
      <c r="I163" s="200"/>
      <c r="J163" s="201">
        <f t="shared" si="20"/>
        <v>0</v>
      </c>
      <c r="K163" s="202"/>
      <c r="L163" s="23"/>
      <c r="M163" s="203"/>
      <c r="N163" s="204" t="s">
        <v>39</v>
      </c>
      <c r="O163" s="58"/>
      <c r="P163" s="205">
        <f t="shared" si="21"/>
        <v>0</v>
      </c>
      <c r="Q163" s="205">
        <v>0.12966</v>
      </c>
      <c r="R163" s="205">
        <f t="shared" si="22"/>
        <v>5.7374549999999997</v>
      </c>
      <c r="S163" s="205">
        <v>0</v>
      </c>
      <c r="T163" s="206">
        <f t="shared" si="23"/>
        <v>0</v>
      </c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R163" s="207" t="s">
        <v>115</v>
      </c>
      <c r="AT163" s="207" t="s">
        <v>111</v>
      </c>
      <c r="AU163" s="207" t="s">
        <v>81</v>
      </c>
      <c r="AY163" s="2" t="s">
        <v>109</v>
      </c>
      <c r="BE163" s="208">
        <f t="shared" si="24"/>
        <v>0</v>
      </c>
      <c r="BF163" s="208">
        <f t="shared" si="25"/>
        <v>0</v>
      </c>
      <c r="BG163" s="208">
        <f t="shared" si="26"/>
        <v>0</v>
      </c>
      <c r="BH163" s="208">
        <f t="shared" si="27"/>
        <v>0</v>
      </c>
      <c r="BI163" s="208">
        <f t="shared" si="28"/>
        <v>0</v>
      </c>
      <c r="BJ163" s="2" t="s">
        <v>79</v>
      </c>
      <c r="BK163" s="208">
        <f t="shared" si="29"/>
        <v>0</v>
      </c>
      <c r="BL163" s="2" t="s">
        <v>115</v>
      </c>
      <c r="BM163" s="207" t="s">
        <v>281</v>
      </c>
    </row>
    <row r="164" spans="1:65" s="24" customFormat="1" ht="24" customHeight="1">
      <c r="A164" s="18"/>
      <c r="B164" s="19"/>
      <c r="C164" s="195" t="s">
        <v>282</v>
      </c>
      <c r="D164" s="195" t="s">
        <v>111</v>
      </c>
      <c r="E164" s="196" t="s">
        <v>283</v>
      </c>
      <c r="F164" s="197" t="s">
        <v>284</v>
      </c>
      <c r="G164" s="198" t="s">
        <v>123</v>
      </c>
      <c r="H164" s="199">
        <v>228.10499999999999</v>
      </c>
      <c r="I164" s="200"/>
      <c r="J164" s="201">
        <f t="shared" si="20"/>
        <v>0</v>
      </c>
      <c r="K164" s="202"/>
      <c r="L164" s="23"/>
      <c r="M164" s="203"/>
      <c r="N164" s="204" t="s">
        <v>39</v>
      </c>
      <c r="O164" s="58"/>
      <c r="P164" s="205">
        <f t="shared" si="21"/>
        <v>0</v>
      </c>
      <c r="Q164" s="205">
        <v>8.4250000000000005E-2</v>
      </c>
      <c r="R164" s="205">
        <f t="shared" si="22"/>
        <v>19.217846250000001</v>
      </c>
      <c r="S164" s="205">
        <v>0</v>
      </c>
      <c r="T164" s="206">
        <f t="shared" si="23"/>
        <v>0</v>
      </c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R164" s="207" t="s">
        <v>115</v>
      </c>
      <c r="AT164" s="207" t="s">
        <v>111</v>
      </c>
      <c r="AU164" s="207" t="s">
        <v>81</v>
      </c>
      <c r="AY164" s="2" t="s">
        <v>109</v>
      </c>
      <c r="BE164" s="208">
        <f t="shared" si="24"/>
        <v>0</v>
      </c>
      <c r="BF164" s="208">
        <f t="shared" si="25"/>
        <v>0</v>
      </c>
      <c r="BG164" s="208">
        <f t="shared" si="26"/>
        <v>0</v>
      </c>
      <c r="BH164" s="208">
        <f t="shared" si="27"/>
        <v>0</v>
      </c>
      <c r="BI164" s="208">
        <f t="shared" si="28"/>
        <v>0</v>
      </c>
      <c r="BJ164" s="2" t="s">
        <v>79</v>
      </c>
      <c r="BK164" s="208">
        <f t="shared" si="29"/>
        <v>0</v>
      </c>
      <c r="BL164" s="2" t="s">
        <v>115</v>
      </c>
      <c r="BM164" s="207" t="s">
        <v>285</v>
      </c>
    </row>
    <row r="165" spans="1:65" s="24" customFormat="1" ht="16.5" customHeight="1">
      <c r="A165" s="18"/>
      <c r="B165" s="19"/>
      <c r="C165" s="209" t="s">
        <v>286</v>
      </c>
      <c r="D165" s="209" t="s">
        <v>162</v>
      </c>
      <c r="E165" s="210" t="s">
        <v>287</v>
      </c>
      <c r="F165" s="211" t="s">
        <v>288</v>
      </c>
      <c r="G165" s="212" t="s">
        <v>123</v>
      </c>
      <c r="H165" s="213">
        <v>227.06899999999999</v>
      </c>
      <c r="I165" s="214"/>
      <c r="J165" s="215">
        <f t="shared" si="20"/>
        <v>0</v>
      </c>
      <c r="K165" s="216"/>
      <c r="L165" s="217"/>
      <c r="M165" s="218"/>
      <c r="N165" s="219" t="s">
        <v>39</v>
      </c>
      <c r="O165" s="58"/>
      <c r="P165" s="205">
        <f t="shared" si="21"/>
        <v>0</v>
      </c>
      <c r="Q165" s="205">
        <v>0.13100000000000001</v>
      </c>
      <c r="R165" s="205">
        <f t="shared" si="22"/>
        <v>29.746039</v>
      </c>
      <c r="S165" s="205">
        <v>0</v>
      </c>
      <c r="T165" s="206">
        <f t="shared" si="23"/>
        <v>0</v>
      </c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R165" s="207" t="s">
        <v>141</v>
      </c>
      <c r="AT165" s="207" t="s">
        <v>162</v>
      </c>
      <c r="AU165" s="207" t="s">
        <v>81</v>
      </c>
      <c r="AY165" s="2" t="s">
        <v>109</v>
      </c>
      <c r="BE165" s="208">
        <f t="shared" si="24"/>
        <v>0</v>
      </c>
      <c r="BF165" s="208">
        <f t="shared" si="25"/>
        <v>0</v>
      </c>
      <c r="BG165" s="208">
        <f t="shared" si="26"/>
        <v>0</v>
      </c>
      <c r="BH165" s="208">
        <f t="shared" si="27"/>
        <v>0</v>
      </c>
      <c r="BI165" s="208">
        <f t="shared" si="28"/>
        <v>0</v>
      </c>
      <c r="BJ165" s="2" t="s">
        <v>79</v>
      </c>
      <c r="BK165" s="208">
        <f t="shared" si="29"/>
        <v>0</v>
      </c>
      <c r="BL165" s="2" t="s">
        <v>115</v>
      </c>
      <c r="BM165" s="207" t="s">
        <v>289</v>
      </c>
    </row>
    <row r="166" spans="1:65" s="24" customFormat="1" ht="24" customHeight="1">
      <c r="A166" s="18"/>
      <c r="B166" s="19"/>
      <c r="C166" s="209" t="s">
        <v>290</v>
      </c>
      <c r="D166" s="209" t="s">
        <v>162</v>
      </c>
      <c r="E166" s="210" t="s">
        <v>291</v>
      </c>
      <c r="F166" s="211" t="s">
        <v>292</v>
      </c>
      <c r="G166" s="212" t="s">
        <v>123</v>
      </c>
      <c r="H166" s="213">
        <v>5.7149999999999999</v>
      </c>
      <c r="I166" s="214"/>
      <c r="J166" s="215">
        <f t="shared" si="20"/>
        <v>0</v>
      </c>
      <c r="K166" s="216"/>
      <c r="L166" s="217"/>
      <c r="M166" s="218"/>
      <c r="N166" s="219" t="s">
        <v>39</v>
      </c>
      <c r="O166" s="58"/>
      <c r="P166" s="205">
        <f t="shared" si="21"/>
        <v>0</v>
      </c>
      <c r="Q166" s="205">
        <v>0.13100000000000001</v>
      </c>
      <c r="R166" s="205">
        <f t="shared" si="22"/>
        <v>0.74866500000000002</v>
      </c>
      <c r="S166" s="205">
        <v>0</v>
      </c>
      <c r="T166" s="206">
        <f t="shared" si="23"/>
        <v>0</v>
      </c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R166" s="207" t="s">
        <v>141</v>
      </c>
      <c r="AT166" s="207" t="s">
        <v>162</v>
      </c>
      <c r="AU166" s="207" t="s">
        <v>81</v>
      </c>
      <c r="AY166" s="2" t="s">
        <v>109</v>
      </c>
      <c r="BE166" s="208">
        <f t="shared" si="24"/>
        <v>0</v>
      </c>
      <c r="BF166" s="208">
        <f t="shared" si="25"/>
        <v>0</v>
      </c>
      <c r="BG166" s="208">
        <f t="shared" si="26"/>
        <v>0</v>
      </c>
      <c r="BH166" s="208">
        <f t="shared" si="27"/>
        <v>0</v>
      </c>
      <c r="BI166" s="208">
        <f t="shared" si="28"/>
        <v>0</v>
      </c>
      <c r="BJ166" s="2" t="s">
        <v>79</v>
      </c>
      <c r="BK166" s="208">
        <f t="shared" si="29"/>
        <v>0</v>
      </c>
      <c r="BL166" s="2" t="s">
        <v>115</v>
      </c>
      <c r="BM166" s="207" t="s">
        <v>293</v>
      </c>
    </row>
    <row r="167" spans="1:65" s="178" customFormat="1" ht="22.9" customHeight="1">
      <c r="B167" s="179"/>
      <c r="C167" s="180"/>
      <c r="D167" s="181" t="s">
        <v>73</v>
      </c>
      <c r="E167" s="193" t="s">
        <v>145</v>
      </c>
      <c r="F167" s="193" t="s">
        <v>294</v>
      </c>
      <c r="G167" s="180"/>
      <c r="H167" s="180"/>
      <c r="I167" s="183"/>
      <c r="J167" s="194">
        <f>BK167</f>
        <v>0</v>
      </c>
      <c r="K167" s="180"/>
      <c r="L167" s="185"/>
      <c r="M167" s="186"/>
      <c r="N167" s="187"/>
      <c r="O167" s="187"/>
      <c r="P167" s="188">
        <f>SUM(P168:P184)</f>
        <v>0</v>
      </c>
      <c r="Q167" s="187"/>
      <c r="R167" s="188">
        <f>SUM(R168:R184)</f>
        <v>50.585344980000009</v>
      </c>
      <c r="S167" s="187"/>
      <c r="T167" s="189">
        <f>SUM(T168:T184)</f>
        <v>0</v>
      </c>
      <c r="AR167" s="190" t="s">
        <v>79</v>
      </c>
      <c r="AT167" s="191" t="s">
        <v>73</v>
      </c>
      <c r="AU167" s="191" t="s">
        <v>79</v>
      </c>
      <c r="AY167" s="190" t="s">
        <v>109</v>
      </c>
      <c r="BK167" s="192">
        <f>SUM(BK168:BK184)</f>
        <v>0</v>
      </c>
    </row>
    <row r="168" spans="1:65" s="24" customFormat="1" ht="24" customHeight="1">
      <c r="A168" s="18"/>
      <c r="B168" s="19"/>
      <c r="C168" s="195" t="s">
        <v>295</v>
      </c>
      <c r="D168" s="195" t="s">
        <v>111</v>
      </c>
      <c r="E168" s="196" t="s">
        <v>296</v>
      </c>
      <c r="F168" s="197" t="s">
        <v>297</v>
      </c>
      <c r="G168" s="198" t="s">
        <v>215</v>
      </c>
      <c r="H168" s="199">
        <v>8</v>
      </c>
      <c r="I168" s="200"/>
      <c r="J168" s="201">
        <f t="shared" ref="J168:J184" si="30">ROUND(I168*H168,2)</f>
        <v>0</v>
      </c>
      <c r="K168" s="202"/>
      <c r="L168" s="23"/>
      <c r="M168" s="203"/>
      <c r="N168" s="204" t="s">
        <v>39</v>
      </c>
      <c r="O168" s="58"/>
      <c r="P168" s="205">
        <f t="shared" ref="P168:P184" si="31">O168*H168</f>
        <v>0</v>
      </c>
      <c r="Q168" s="205">
        <v>0.20219000000000001</v>
      </c>
      <c r="R168" s="205">
        <f t="shared" ref="R168:R184" si="32">Q168*H168</f>
        <v>1.6175200000000001</v>
      </c>
      <c r="S168" s="205">
        <v>0</v>
      </c>
      <c r="T168" s="206">
        <f t="shared" ref="T168:T184" si="33">S168*H168</f>
        <v>0</v>
      </c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R168" s="207" t="s">
        <v>115</v>
      </c>
      <c r="AT168" s="207" t="s">
        <v>111</v>
      </c>
      <c r="AU168" s="207" t="s">
        <v>81</v>
      </c>
      <c r="AY168" s="2" t="s">
        <v>109</v>
      </c>
      <c r="BE168" s="208">
        <f t="shared" ref="BE168:BE184" si="34">IF(N168="základní",J168,0)</f>
        <v>0</v>
      </c>
      <c r="BF168" s="208">
        <f t="shared" ref="BF168:BF184" si="35">IF(N168="snížená",J168,0)</f>
        <v>0</v>
      </c>
      <c r="BG168" s="208">
        <f t="shared" ref="BG168:BG184" si="36">IF(N168="zákl. přenesená",J168,0)</f>
        <v>0</v>
      </c>
      <c r="BH168" s="208">
        <f t="shared" ref="BH168:BH184" si="37">IF(N168="sníž. přenesená",J168,0)</f>
        <v>0</v>
      </c>
      <c r="BI168" s="208">
        <f t="shared" ref="BI168:BI184" si="38">IF(N168="nulová",J168,0)</f>
        <v>0</v>
      </c>
      <c r="BJ168" s="2" t="s">
        <v>79</v>
      </c>
      <c r="BK168" s="208">
        <f t="shared" ref="BK168:BK184" si="39">ROUND(I168*H168,2)</f>
        <v>0</v>
      </c>
      <c r="BL168" s="2" t="s">
        <v>115</v>
      </c>
      <c r="BM168" s="207" t="s">
        <v>298</v>
      </c>
    </row>
    <row r="169" spans="1:65" s="24" customFormat="1" ht="16.5" customHeight="1">
      <c r="A169" s="18"/>
      <c r="B169" s="19"/>
      <c r="C169" s="209" t="s">
        <v>299</v>
      </c>
      <c r="D169" s="209" t="s">
        <v>162</v>
      </c>
      <c r="E169" s="210" t="s">
        <v>300</v>
      </c>
      <c r="F169" s="211" t="s">
        <v>301</v>
      </c>
      <c r="G169" s="212" t="s">
        <v>114</v>
      </c>
      <c r="H169" s="213">
        <v>8</v>
      </c>
      <c r="I169" s="214"/>
      <c r="J169" s="215">
        <f t="shared" si="30"/>
        <v>0</v>
      </c>
      <c r="K169" s="216"/>
      <c r="L169" s="217"/>
      <c r="M169" s="218"/>
      <c r="N169" s="219" t="s">
        <v>39</v>
      </c>
      <c r="O169" s="58"/>
      <c r="P169" s="205">
        <f t="shared" si="31"/>
        <v>0</v>
      </c>
      <c r="Q169" s="205">
        <v>8.1000000000000003E-2</v>
      </c>
      <c r="R169" s="205">
        <f t="shared" si="32"/>
        <v>0.64800000000000002</v>
      </c>
      <c r="S169" s="205">
        <v>0</v>
      </c>
      <c r="T169" s="206">
        <f t="shared" si="33"/>
        <v>0</v>
      </c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R169" s="207" t="s">
        <v>141</v>
      </c>
      <c r="AT169" s="207" t="s">
        <v>162</v>
      </c>
      <c r="AU169" s="207" t="s">
        <v>81</v>
      </c>
      <c r="AY169" s="2" t="s">
        <v>109</v>
      </c>
      <c r="BE169" s="208">
        <f t="shared" si="34"/>
        <v>0</v>
      </c>
      <c r="BF169" s="208">
        <f t="shared" si="35"/>
        <v>0</v>
      </c>
      <c r="BG169" s="208">
        <f t="shared" si="36"/>
        <v>0</v>
      </c>
      <c r="BH169" s="208">
        <f t="shared" si="37"/>
        <v>0</v>
      </c>
      <c r="BI169" s="208">
        <f t="shared" si="38"/>
        <v>0</v>
      </c>
      <c r="BJ169" s="2" t="s">
        <v>79</v>
      </c>
      <c r="BK169" s="208">
        <f t="shared" si="39"/>
        <v>0</v>
      </c>
      <c r="BL169" s="2" t="s">
        <v>115</v>
      </c>
      <c r="BM169" s="207" t="s">
        <v>302</v>
      </c>
    </row>
    <row r="170" spans="1:65" s="24" customFormat="1" ht="24" customHeight="1">
      <c r="A170" s="18"/>
      <c r="B170" s="19"/>
      <c r="C170" s="195" t="s">
        <v>303</v>
      </c>
      <c r="D170" s="195" t="s">
        <v>111</v>
      </c>
      <c r="E170" s="196" t="s">
        <v>304</v>
      </c>
      <c r="F170" s="197" t="s">
        <v>305</v>
      </c>
      <c r="G170" s="198" t="s">
        <v>215</v>
      </c>
      <c r="H170" s="199">
        <v>83.4</v>
      </c>
      <c r="I170" s="200"/>
      <c r="J170" s="201">
        <f t="shared" si="30"/>
        <v>0</v>
      </c>
      <c r="K170" s="202"/>
      <c r="L170" s="23"/>
      <c r="M170" s="203"/>
      <c r="N170" s="204" t="s">
        <v>39</v>
      </c>
      <c r="O170" s="58"/>
      <c r="P170" s="205">
        <f t="shared" si="31"/>
        <v>0</v>
      </c>
      <c r="Q170" s="205">
        <v>0.15540000000000001</v>
      </c>
      <c r="R170" s="205">
        <f t="shared" si="32"/>
        <v>12.960360000000001</v>
      </c>
      <c r="S170" s="205">
        <v>0</v>
      </c>
      <c r="T170" s="206">
        <f t="shared" si="33"/>
        <v>0</v>
      </c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R170" s="207" t="s">
        <v>115</v>
      </c>
      <c r="AT170" s="207" t="s">
        <v>111</v>
      </c>
      <c r="AU170" s="207" t="s">
        <v>81</v>
      </c>
      <c r="AY170" s="2" t="s">
        <v>109</v>
      </c>
      <c r="BE170" s="208">
        <f t="shared" si="34"/>
        <v>0</v>
      </c>
      <c r="BF170" s="208">
        <f t="shared" si="35"/>
        <v>0</v>
      </c>
      <c r="BG170" s="208">
        <f t="shared" si="36"/>
        <v>0</v>
      </c>
      <c r="BH170" s="208">
        <f t="shared" si="37"/>
        <v>0</v>
      </c>
      <c r="BI170" s="208">
        <f t="shared" si="38"/>
        <v>0</v>
      </c>
      <c r="BJ170" s="2" t="s">
        <v>79</v>
      </c>
      <c r="BK170" s="208">
        <f t="shared" si="39"/>
        <v>0</v>
      </c>
      <c r="BL170" s="2" t="s">
        <v>115</v>
      </c>
      <c r="BM170" s="207" t="s">
        <v>306</v>
      </c>
    </row>
    <row r="171" spans="1:65" s="24" customFormat="1" ht="16.5" customHeight="1">
      <c r="A171" s="18"/>
      <c r="B171" s="19"/>
      <c r="C171" s="209" t="s">
        <v>307</v>
      </c>
      <c r="D171" s="209" t="s">
        <v>162</v>
      </c>
      <c r="E171" s="210" t="s">
        <v>300</v>
      </c>
      <c r="F171" s="211" t="s">
        <v>301</v>
      </c>
      <c r="G171" s="212" t="s">
        <v>114</v>
      </c>
      <c r="H171" s="213">
        <v>84.233999999999995</v>
      </c>
      <c r="I171" s="214"/>
      <c r="J171" s="215">
        <f t="shared" si="30"/>
        <v>0</v>
      </c>
      <c r="K171" s="216"/>
      <c r="L171" s="217"/>
      <c r="M171" s="218"/>
      <c r="N171" s="219" t="s">
        <v>39</v>
      </c>
      <c r="O171" s="58"/>
      <c r="P171" s="205">
        <f t="shared" si="31"/>
        <v>0</v>
      </c>
      <c r="Q171" s="205">
        <v>8.1000000000000003E-2</v>
      </c>
      <c r="R171" s="205">
        <f t="shared" si="32"/>
        <v>6.8229540000000002</v>
      </c>
      <c r="S171" s="205">
        <v>0</v>
      </c>
      <c r="T171" s="206">
        <f t="shared" si="33"/>
        <v>0</v>
      </c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R171" s="207" t="s">
        <v>141</v>
      </c>
      <c r="AT171" s="207" t="s">
        <v>162</v>
      </c>
      <c r="AU171" s="207" t="s">
        <v>81</v>
      </c>
      <c r="AY171" s="2" t="s">
        <v>109</v>
      </c>
      <c r="BE171" s="208">
        <f t="shared" si="34"/>
        <v>0</v>
      </c>
      <c r="BF171" s="208">
        <f t="shared" si="35"/>
        <v>0</v>
      </c>
      <c r="BG171" s="208">
        <f t="shared" si="36"/>
        <v>0</v>
      </c>
      <c r="BH171" s="208">
        <f t="shared" si="37"/>
        <v>0</v>
      </c>
      <c r="BI171" s="208">
        <f t="shared" si="38"/>
        <v>0</v>
      </c>
      <c r="BJ171" s="2" t="s">
        <v>79</v>
      </c>
      <c r="BK171" s="208">
        <f t="shared" si="39"/>
        <v>0</v>
      </c>
      <c r="BL171" s="2" t="s">
        <v>115</v>
      </c>
      <c r="BM171" s="207" t="s">
        <v>308</v>
      </c>
    </row>
    <row r="172" spans="1:65" s="24" customFormat="1" ht="24" customHeight="1">
      <c r="A172" s="18"/>
      <c r="B172" s="19"/>
      <c r="C172" s="195" t="s">
        <v>309</v>
      </c>
      <c r="D172" s="195" t="s">
        <v>111</v>
      </c>
      <c r="E172" s="196" t="s">
        <v>310</v>
      </c>
      <c r="F172" s="197" t="s">
        <v>368</v>
      </c>
      <c r="G172" s="198" t="s">
        <v>215</v>
      </c>
      <c r="H172" s="199">
        <v>146.5</v>
      </c>
      <c r="I172" s="200"/>
      <c r="J172" s="201">
        <f t="shared" si="30"/>
        <v>0</v>
      </c>
      <c r="K172" s="202"/>
      <c r="L172" s="23"/>
      <c r="M172" s="203"/>
      <c r="N172" s="204" t="s">
        <v>39</v>
      </c>
      <c r="O172" s="58"/>
      <c r="P172" s="205">
        <f t="shared" si="31"/>
        <v>0</v>
      </c>
      <c r="Q172" s="205">
        <v>0.10095</v>
      </c>
      <c r="R172" s="205">
        <f t="shared" si="32"/>
        <v>14.789175</v>
      </c>
      <c r="S172" s="205">
        <v>0</v>
      </c>
      <c r="T172" s="206">
        <f t="shared" si="33"/>
        <v>0</v>
      </c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R172" s="207" t="s">
        <v>115</v>
      </c>
      <c r="AT172" s="207" t="s">
        <v>111</v>
      </c>
      <c r="AU172" s="207" t="s">
        <v>81</v>
      </c>
      <c r="AY172" s="2" t="s">
        <v>109</v>
      </c>
      <c r="BE172" s="208">
        <f t="shared" si="34"/>
        <v>0</v>
      </c>
      <c r="BF172" s="208">
        <f t="shared" si="35"/>
        <v>0</v>
      </c>
      <c r="BG172" s="208">
        <f t="shared" si="36"/>
        <v>0</v>
      </c>
      <c r="BH172" s="208">
        <f t="shared" si="37"/>
        <v>0</v>
      </c>
      <c r="BI172" s="208">
        <f t="shared" si="38"/>
        <v>0</v>
      </c>
      <c r="BJ172" s="2" t="s">
        <v>79</v>
      </c>
      <c r="BK172" s="208">
        <f t="shared" si="39"/>
        <v>0</v>
      </c>
      <c r="BL172" s="2" t="s">
        <v>115</v>
      </c>
      <c r="BM172" s="207" t="s">
        <v>311</v>
      </c>
    </row>
    <row r="173" spans="1:65" s="24" customFormat="1" ht="24" customHeight="1">
      <c r="A173" s="18"/>
      <c r="B173" s="19"/>
      <c r="C173" s="209" t="s">
        <v>312</v>
      </c>
      <c r="D173" s="209" t="s">
        <v>162</v>
      </c>
      <c r="E173" s="210" t="s">
        <v>313</v>
      </c>
      <c r="F173" s="225" t="s">
        <v>367</v>
      </c>
      <c r="G173" s="212" t="s">
        <v>215</v>
      </c>
      <c r="H173" s="213">
        <v>146.5</v>
      </c>
      <c r="I173" s="214"/>
      <c r="J173" s="215">
        <f t="shared" si="30"/>
        <v>0</v>
      </c>
      <c r="K173" s="216"/>
      <c r="L173" s="217"/>
      <c r="M173" s="218"/>
      <c r="N173" s="219" t="s">
        <v>39</v>
      </c>
      <c r="O173" s="58"/>
      <c r="P173" s="205">
        <f t="shared" si="31"/>
        <v>0</v>
      </c>
      <c r="Q173" s="205">
        <v>1.7999999999999999E-2</v>
      </c>
      <c r="R173" s="205">
        <f t="shared" si="32"/>
        <v>2.637</v>
      </c>
      <c r="S173" s="205">
        <v>0</v>
      </c>
      <c r="T173" s="206">
        <f t="shared" si="33"/>
        <v>0</v>
      </c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R173" s="207" t="s">
        <v>141</v>
      </c>
      <c r="AT173" s="207" t="s">
        <v>162</v>
      </c>
      <c r="AU173" s="207" t="s">
        <v>81</v>
      </c>
      <c r="AY173" s="2" t="s">
        <v>109</v>
      </c>
      <c r="BE173" s="208">
        <f t="shared" si="34"/>
        <v>0</v>
      </c>
      <c r="BF173" s="208">
        <f t="shared" si="35"/>
        <v>0</v>
      </c>
      <c r="BG173" s="208">
        <f t="shared" si="36"/>
        <v>0</v>
      </c>
      <c r="BH173" s="208">
        <f t="shared" si="37"/>
        <v>0</v>
      </c>
      <c r="BI173" s="208">
        <f t="shared" si="38"/>
        <v>0</v>
      </c>
      <c r="BJ173" s="2" t="s">
        <v>79</v>
      </c>
      <c r="BK173" s="208">
        <f t="shared" si="39"/>
        <v>0</v>
      </c>
      <c r="BL173" s="2" t="s">
        <v>115</v>
      </c>
      <c r="BM173" s="207" t="s">
        <v>314</v>
      </c>
    </row>
    <row r="174" spans="1:65" s="24" customFormat="1" ht="24" customHeight="1">
      <c r="A174" s="18"/>
      <c r="B174" s="19"/>
      <c r="C174" s="195" t="s">
        <v>315</v>
      </c>
      <c r="D174" s="195" t="s">
        <v>111</v>
      </c>
      <c r="E174" s="196" t="s">
        <v>316</v>
      </c>
      <c r="F174" s="197" t="s">
        <v>317</v>
      </c>
      <c r="G174" s="198" t="s">
        <v>127</v>
      </c>
      <c r="H174" s="199">
        <v>4.2830000000000004</v>
      </c>
      <c r="I174" s="200"/>
      <c r="J174" s="201">
        <f t="shared" si="30"/>
        <v>0</v>
      </c>
      <c r="K174" s="202"/>
      <c r="L174" s="23"/>
      <c r="M174" s="203"/>
      <c r="N174" s="204" t="s">
        <v>39</v>
      </c>
      <c r="O174" s="58"/>
      <c r="P174" s="205">
        <f t="shared" si="31"/>
        <v>0</v>
      </c>
      <c r="Q174" s="205">
        <v>2.2563399999999998</v>
      </c>
      <c r="R174" s="205">
        <f t="shared" si="32"/>
        <v>9.6639042199999992</v>
      </c>
      <c r="S174" s="205">
        <v>0</v>
      </c>
      <c r="T174" s="206">
        <f t="shared" si="33"/>
        <v>0</v>
      </c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R174" s="207" t="s">
        <v>115</v>
      </c>
      <c r="AT174" s="207" t="s">
        <v>111</v>
      </c>
      <c r="AU174" s="207" t="s">
        <v>81</v>
      </c>
      <c r="AY174" s="2" t="s">
        <v>109</v>
      </c>
      <c r="BE174" s="208">
        <f t="shared" si="34"/>
        <v>0</v>
      </c>
      <c r="BF174" s="208">
        <f t="shared" si="35"/>
        <v>0</v>
      </c>
      <c r="BG174" s="208">
        <f t="shared" si="36"/>
        <v>0</v>
      </c>
      <c r="BH174" s="208">
        <f t="shared" si="37"/>
        <v>0</v>
      </c>
      <c r="BI174" s="208">
        <f t="shared" si="38"/>
        <v>0</v>
      </c>
      <c r="BJ174" s="2" t="s">
        <v>79</v>
      </c>
      <c r="BK174" s="208">
        <f t="shared" si="39"/>
        <v>0</v>
      </c>
      <c r="BL174" s="2" t="s">
        <v>115</v>
      </c>
      <c r="BM174" s="207" t="s">
        <v>318</v>
      </c>
    </row>
    <row r="175" spans="1:65" s="24" customFormat="1" ht="24" customHeight="1">
      <c r="A175" s="18"/>
      <c r="B175" s="19"/>
      <c r="C175" s="195" t="s">
        <v>319</v>
      </c>
      <c r="D175" s="195" t="s">
        <v>111</v>
      </c>
      <c r="E175" s="196" t="s">
        <v>320</v>
      </c>
      <c r="F175" s="197" t="s">
        <v>321</v>
      </c>
      <c r="G175" s="198" t="s">
        <v>215</v>
      </c>
      <c r="H175" s="199">
        <v>89.5</v>
      </c>
      <c r="I175" s="200"/>
      <c r="J175" s="201">
        <f t="shared" si="30"/>
        <v>0</v>
      </c>
      <c r="K175" s="202"/>
      <c r="L175" s="23"/>
      <c r="M175" s="203"/>
      <c r="N175" s="204" t="s">
        <v>39</v>
      </c>
      <c r="O175" s="58"/>
      <c r="P175" s="205">
        <f t="shared" si="31"/>
        <v>0</v>
      </c>
      <c r="Q175" s="205">
        <v>0</v>
      </c>
      <c r="R175" s="205">
        <f t="shared" si="32"/>
        <v>0</v>
      </c>
      <c r="S175" s="205">
        <v>0</v>
      </c>
      <c r="T175" s="206">
        <f t="shared" si="33"/>
        <v>0</v>
      </c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R175" s="207" t="s">
        <v>115</v>
      </c>
      <c r="AT175" s="207" t="s">
        <v>111</v>
      </c>
      <c r="AU175" s="207" t="s">
        <v>81</v>
      </c>
      <c r="AY175" s="2" t="s">
        <v>109</v>
      </c>
      <c r="BE175" s="208">
        <f t="shared" si="34"/>
        <v>0</v>
      </c>
      <c r="BF175" s="208">
        <f t="shared" si="35"/>
        <v>0</v>
      </c>
      <c r="BG175" s="208">
        <f t="shared" si="36"/>
        <v>0</v>
      </c>
      <c r="BH175" s="208">
        <f t="shared" si="37"/>
        <v>0</v>
      </c>
      <c r="BI175" s="208">
        <f t="shared" si="38"/>
        <v>0</v>
      </c>
      <c r="BJ175" s="2" t="s">
        <v>79</v>
      </c>
      <c r="BK175" s="208">
        <f t="shared" si="39"/>
        <v>0</v>
      </c>
      <c r="BL175" s="2" t="s">
        <v>115</v>
      </c>
      <c r="BM175" s="207" t="s">
        <v>322</v>
      </c>
    </row>
    <row r="176" spans="1:65" s="24" customFormat="1" ht="24" customHeight="1">
      <c r="A176" s="18"/>
      <c r="B176" s="19"/>
      <c r="C176" s="195" t="s">
        <v>323</v>
      </c>
      <c r="D176" s="195" t="s">
        <v>111</v>
      </c>
      <c r="E176" s="196" t="s">
        <v>324</v>
      </c>
      <c r="F176" s="197" t="s">
        <v>325</v>
      </c>
      <c r="G176" s="198" t="s">
        <v>215</v>
      </c>
      <c r="H176" s="199">
        <v>89.5</v>
      </c>
      <c r="I176" s="200"/>
      <c r="J176" s="201">
        <f t="shared" si="30"/>
        <v>0</v>
      </c>
      <c r="K176" s="202"/>
      <c r="L176" s="23"/>
      <c r="M176" s="203"/>
      <c r="N176" s="204" t="s">
        <v>39</v>
      </c>
      <c r="O176" s="58"/>
      <c r="P176" s="205">
        <f t="shared" si="31"/>
        <v>0</v>
      </c>
      <c r="Q176" s="205">
        <v>2.7999999999999998E-4</v>
      </c>
      <c r="R176" s="205">
        <f t="shared" si="32"/>
        <v>2.5059999999999999E-2</v>
      </c>
      <c r="S176" s="205">
        <v>0</v>
      </c>
      <c r="T176" s="206">
        <f t="shared" si="33"/>
        <v>0</v>
      </c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R176" s="207" t="s">
        <v>115</v>
      </c>
      <c r="AT176" s="207" t="s">
        <v>111</v>
      </c>
      <c r="AU176" s="207" t="s">
        <v>81</v>
      </c>
      <c r="AY176" s="2" t="s">
        <v>109</v>
      </c>
      <c r="BE176" s="208">
        <f t="shared" si="34"/>
        <v>0</v>
      </c>
      <c r="BF176" s="208">
        <f t="shared" si="35"/>
        <v>0</v>
      </c>
      <c r="BG176" s="208">
        <f t="shared" si="36"/>
        <v>0</v>
      </c>
      <c r="BH176" s="208">
        <f t="shared" si="37"/>
        <v>0</v>
      </c>
      <c r="BI176" s="208">
        <f t="shared" si="38"/>
        <v>0</v>
      </c>
      <c r="BJ176" s="2" t="s">
        <v>79</v>
      </c>
      <c r="BK176" s="208">
        <f t="shared" si="39"/>
        <v>0</v>
      </c>
      <c r="BL176" s="2" t="s">
        <v>115</v>
      </c>
      <c r="BM176" s="207" t="s">
        <v>326</v>
      </c>
    </row>
    <row r="177" spans="1:65" s="24" customFormat="1" ht="24" customHeight="1">
      <c r="A177" s="18"/>
      <c r="B177" s="19"/>
      <c r="C177" s="195" t="s">
        <v>327</v>
      </c>
      <c r="D177" s="195" t="s">
        <v>111</v>
      </c>
      <c r="E177" s="196" t="s">
        <v>328</v>
      </c>
      <c r="F177" s="197" t="s">
        <v>329</v>
      </c>
      <c r="G177" s="198" t="s">
        <v>127</v>
      </c>
      <c r="H177" s="199">
        <v>0.5</v>
      </c>
      <c r="I177" s="200"/>
      <c r="J177" s="201">
        <f t="shared" si="30"/>
        <v>0</v>
      </c>
      <c r="K177" s="202"/>
      <c r="L177" s="23"/>
      <c r="M177" s="203"/>
      <c r="N177" s="204" t="s">
        <v>39</v>
      </c>
      <c r="O177" s="58"/>
      <c r="P177" s="205">
        <f t="shared" si="31"/>
        <v>0</v>
      </c>
      <c r="Q177" s="205">
        <v>2.2667199999999998</v>
      </c>
      <c r="R177" s="205">
        <f t="shared" si="32"/>
        <v>1.1333599999999999</v>
      </c>
      <c r="S177" s="205">
        <v>0</v>
      </c>
      <c r="T177" s="206">
        <f t="shared" si="33"/>
        <v>0</v>
      </c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R177" s="207" t="s">
        <v>115</v>
      </c>
      <c r="AT177" s="207" t="s">
        <v>111</v>
      </c>
      <c r="AU177" s="207" t="s">
        <v>81</v>
      </c>
      <c r="AY177" s="2" t="s">
        <v>109</v>
      </c>
      <c r="BE177" s="208">
        <f t="shared" si="34"/>
        <v>0</v>
      </c>
      <c r="BF177" s="208">
        <f t="shared" si="35"/>
        <v>0</v>
      </c>
      <c r="BG177" s="208">
        <f t="shared" si="36"/>
        <v>0</v>
      </c>
      <c r="BH177" s="208">
        <f t="shared" si="37"/>
        <v>0</v>
      </c>
      <c r="BI177" s="208">
        <f t="shared" si="38"/>
        <v>0</v>
      </c>
      <c r="BJ177" s="2" t="s">
        <v>79</v>
      </c>
      <c r="BK177" s="208">
        <f t="shared" si="39"/>
        <v>0</v>
      </c>
      <c r="BL177" s="2" t="s">
        <v>115</v>
      </c>
      <c r="BM177" s="207" t="s">
        <v>330</v>
      </c>
    </row>
    <row r="178" spans="1:65" s="24" customFormat="1" ht="24" customHeight="1">
      <c r="A178" s="18"/>
      <c r="B178" s="19"/>
      <c r="C178" s="195" t="s">
        <v>331</v>
      </c>
      <c r="D178" s="195" t="s">
        <v>111</v>
      </c>
      <c r="E178" s="196" t="s">
        <v>332</v>
      </c>
      <c r="F178" s="197" t="s">
        <v>333</v>
      </c>
      <c r="G178" s="198" t="s">
        <v>215</v>
      </c>
      <c r="H178" s="199">
        <v>3.6</v>
      </c>
      <c r="I178" s="200"/>
      <c r="J178" s="201">
        <f t="shared" si="30"/>
        <v>0</v>
      </c>
      <c r="K178" s="202"/>
      <c r="L178" s="23"/>
      <c r="M178" s="203"/>
      <c r="N178" s="204" t="s">
        <v>39</v>
      </c>
      <c r="O178" s="58"/>
      <c r="P178" s="205">
        <f t="shared" si="31"/>
        <v>0</v>
      </c>
      <c r="Q178" s="205">
        <v>0</v>
      </c>
      <c r="R178" s="205">
        <f t="shared" si="32"/>
        <v>0</v>
      </c>
      <c r="S178" s="205">
        <v>0</v>
      </c>
      <c r="T178" s="206">
        <f t="shared" si="33"/>
        <v>0</v>
      </c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R178" s="207" t="s">
        <v>115</v>
      </c>
      <c r="AT178" s="207" t="s">
        <v>111</v>
      </c>
      <c r="AU178" s="207" t="s">
        <v>81</v>
      </c>
      <c r="AY178" s="2" t="s">
        <v>109</v>
      </c>
      <c r="BE178" s="208">
        <f t="shared" si="34"/>
        <v>0</v>
      </c>
      <c r="BF178" s="208">
        <f t="shared" si="35"/>
        <v>0</v>
      </c>
      <c r="BG178" s="208">
        <f t="shared" si="36"/>
        <v>0</v>
      </c>
      <c r="BH178" s="208">
        <f t="shared" si="37"/>
        <v>0</v>
      </c>
      <c r="BI178" s="208">
        <f t="shared" si="38"/>
        <v>0</v>
      </c>
      <c r="BJ178" s="2" t="s">
        <v>79</v>
      </c>
      <c r="BK178" s="208">
        <f t="shared" si="39"/>
        <v>0</v>
      </c>
      <c r="BL178" s="2" t="s">
        <v>115</v>
      </c>
      <c r="BM178" s="207" t="s">
        <v>334</v>
      </c>
    </row>
    <row r="179" spans="1:65" s="24" customFormat="1" ht="24" customHeight="1">
      <c r="A179" s="18"/>
      <c r="B179" s="19"/>
      <c r="C179" s="209" t="s">
        <v>335</v>
      </c>
      <c r="D179" s="209" t="s">
        <v>162</v>
      </c>
      <c r="E179" s="210" t="s">
        <v>336</v>
      </c>
      <c r="F179" s="211" t="s">
        <v>337</v>
      </c>
      <c r="G179" s="212" t="s">
        <v>215</v>
      </c>
      <c r="H179" s="213">
        <v>3.6539999999999999</v>
      </c>
      <c r="I179" s="214"/>
      <c r="J179" s="215">
        <f t="shared" si="30"/>
        <v>0</v>
      </c>
      <c r="K179" s="216"/>
      <c r="L179" s="217"/>
      <c r="M179" s="218"/>
      <c r="N179" s="219" t="s">
        <v>39</v>
      </c>
      <c r="O179" s="58"/>
      <c r="P179" s="205">
        <f t="shared" si="31"/>
        <v>0</v>
      </c>
      <c r="Q179" s="205">
        <v>1.4400000000000001E-3</v>
      </c>
      <c r="R179" s="205">
        <f t="shared" si="32"/>
        <v>5.2617599999999999E-3</v>
      </c>
      <c r="S179" s="205">
        <v>0</v>
      </c>
      <c r="T179" s="206">
        <f t="shared" si="33"/>
        <v>0</v>
      </c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R179" s="207" t="s">
        <v>141</v>
      </c>
      <c r="AT179" s="207" t="s">
        <v>162</v>
      </c>
      <c r="AU179" s="207" t="s">
        <v>81</v>
      </c>
      <c r="AY179" s="2" t="s">
        <v>109</v>
      </c>
      <c r="BE179" s="208">
        <f t="shared" si="34"/>
        <v>0</v>
      </c>
      <c r="BF179" s="208">
        <f t="shared" si="35"/>
        <v>0</v>
      </c>
      <c r="BG179" s="208">
        <f t="shared" si="36"/>
        <v>0</v>
      </c>
      <c r="BH179" s="208">
        <f t="shared" si="37"/>
        <v>0</v>
      </c>
      <c r="BI179" s="208">
        <f t="shared" si="38"/>
        <v>0</v>
      </c>
      <c r="BJ179" s="2" t="s">
        <v>79</v>
      </c>
      <c r="BK179" s="208">
        <f t="shared" si="39"/>
        <v>0</v>
      </c>
      <c r="BL179" s="2" t="s">
        <v>115</v>
      </c>
      <c r="BM179" s="207" t="s">
        <v>338</v>
      </c>
    </row>
    <row r="180" spans="1:65" s="24" customFormat="1" ht="16.5" customHeight="1">
      <c r="A180" s="18"/>
      <c r="B180" s="19"/>
      <c r="C180" s="195" t="s">
        <v>339</v>
      </c>
      <c r="D180" s="195" t="s">
        <v>111</v>
      </c>
      <c r="E180" s="196" t="s">
        <v>340</v>
      </c>
      <c r="F180" s="197" t="s">
        <v>341</v>
      </c>
      <c r="G180" s="198" t="s">
        <v>215</v>
      </c>
      <c r="H180" s="199">
        <v>89.5</v>
      </c>
      <c r="I180" s="200"/>
      <c r="J180" s="201">
        <f t="shared" si="30"/>
        <v>0</v>
      </c>
      <c r="K180" s="202"/>
      <c r="L180" s="23"/>
      <c r="M180" s="203"/>
      <c r="N180" s="204" t="s">
        <v>39</v>
      </c>
      <c r="O180" s="58"/>
      <c r="P180" s="205">
        <f t="shared" si="31"/>
        <v>0</v>
      </c>
      <c r="Q180" s="205">
        <v>0</v>
      </c>
      <c r="R180" s="205">
        <f t="shared" si="32"/>
        <v>0</v>
      </c>
      <c r="S180" s="205">
        <v>0</v>
      </c>
      <c r="T180" s="206">
        <f t="shared" si="33"/>
        <v>0</v>
      </c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R180" s="207" t="s">
        <v>115</v>
      </c>
      <c r="AT180" s="207" t="s">
        <v>111</v>
      </c>
      <c r="AU180" s="207" t="s">
        <v>81</v>
      </c>
      <c r="AY180" s="2" t="s">
        <v>109</v>
      </c>
      <c r="BE180" s="208">
        <f t="shared" si="34"/>
        <v>0</v>
      </c>
      <c r="BF180" s="208">
        <f t="shared" si="35"/>
        <v>0</v>
      </c>
      <c r="BG180" s="208">
        <f t="shared" si="36"/>
        <v>0</v>
      </c>
      <c r="BH180" s="208">
        <f t="shared" si="37"/>
        <v>0</v>
      </c>
      <c r="BI180" s="208">
        <f t="shared" si="38"/>
        <v>0</v>
      </c>
      <c r="BJ180" s="2" t="s">
        <v>79</v>
      </c>
      <c r="BK180" s="208">
        <f t="shared" si="39"/>
        <v>0</v>
      </c>
      <c r="BL180" s="2" t="s">
        <v>115</v>
      </c>
      <c r="BM180" s="207" t="s">
        <v>342</v>
      </c>
    </row>
    <row r="181" spans="1:65" s="24" customFormat="1" ht="24" customHeight="1">
      <c r="A181" s="18"/>
      <c r="B181" s="19"/>
      <c r="C181" s="195" t="s">
        <v>343</v>
      </c>
      <c r="D181" s="195" t="s">
        <v>111</v>
      </c>
      <c r="E181" s="196" t="s">
        <v>344</v>
      </c>
      <c r="F181" s="197" t="s">
        <v>345</v>
      </c>
      <c r="G181" s="198" t="s">
        <v>114</v>
      </c>
      <c r="H181" s="199">
        <v>15</v>
      </c>
      <c r="I181" s="200"/>
      <c r="J181" s="201">
        <f t="shared" si="30"/>
        <v>0</v>
      </c>
      <c r="K181" s="202"/>
      <c r="L181" s="23"/>
      <c r="M181" s="203"/>
      <c r="N181" s="204" t="s">
        <v>39</v>
      </c>
      <c r="O181" s="58"/>
      <c r="P181" s="205">
        <f t="shared" si="31"/>
        <v>0</v>
      </c>
      <c r="Q181" s="205">
        <v>1.8799999999999999E-3</v>
      </c>
      <c r="R181" s="205">
        <f t="shared" si="32"/>
        <v>2.8199999999999999E-2</v>
      </c>
      <c r="S181" s="205">
        <v>0</v>
      </c>
      <c r="T181" s="206">
        <f t="shared" si="33"/>
        <v>0</v>
      </c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R181" s="207" t="s">
        <v>115</v>
      </c>
      <c r="AT181" s="207" t="s">
        <v>111</v>
      </c>
      <c r="AU181" s="207" t="s">
        <v>81</v>
      </c>
      <c r="AY181" s="2" t="s">
        <v>109</v>
      </c>
      <c r="BE181" s="208">
        <f t="shared" si="34"/>
        <v>0</v>
      </c>
      <c r="BF181" s="208">
        <f t="shared" si="35"/>
        <v>0</v>
      </c>
      <c r="BG181" s="208">
        <f t="shared" si="36"/>
        <v>0</v>
      </c>
      <c r="BH181" s="208">
        <f t="shared" si="37"/>
        <v>0</v>
      </c>
      <c r="BI181" s="208">
        <f t="shared" si="38"/>
        <v>0</v>
      </c>
      <c r="BJ181" s="2" t="s">
        <v>79</v>
      </c>
      <c r="BK181" s="208">
        <f t="shared" si="39"/>
        <v>0</v>
      </c>
      <c r="BL181" s="2" t="s">
        <v>115</v>
      </c>
      <c r="BM181" s="207" t="s">
        <v>346</v>
      </c>
    </row>
    <row r="182" spans="1:65" s="24" customFormat="1" ht="24" customHeight="1">
      <c r="A182" s="18"/>
      <c r="B182" s="19"/>
      <c r="C182" s="209" t="s">
        <v>347</v>
      </c>
      <c r="D182" s="209" t="s">
        <v>162</v>
      </c>
      <c r="E182" s="210" t="s">
        <v>348</v>
      </c>
      <c r="F182" s="211" t="s">
        <v>349</v>
      </c>
      <c r="G182" s="212" t="s">
        <v>209</v>
      </c>
      <c r="H182" s="213">
        <v>15</v>
      </c>
      <c r="I182" s="214"/>
      <c r="J182" s="215">
        <f t="shared" si="30"/>
        <v>0</v>
      </c>
      <c r="K182" s="216"/>
      <c r="L182" s="217"/>
      <c r="M182" s="218"/>
      <c r="N182" s="219" t="s">
        <v>39</v>
      </c>
      <c r="O182" s="58"/>
      <c r="P182" s="205">
        <f t="shared" si="31"/>
        <v>0</v>
      </c>
      <c r="Q182" s="205">
        <v>1.6969999999999999E-2</v>
      </c>
      <c r="R182" s="205">
        <f t="shared" si="32"/>
        <v>0.25455</v>
      </c>
      <c r="S182" s="205">
        <v>0</v>
      </c>
      <c r="T182" s="206">
        <f t="shared" si="33"/>
        <v>0</v>
      </c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R182" s="207" t="s">
        <v>141</v>
      </c>
      <c r="AT182" s="207" t="s">
        <v>162</v>
      </c>
      <c r="AU182" s="207" t="s">
        <v>81</v>
      </c>
      <c r="AY182" s="2" t="s">
        <v>109</v>
      </c>
      <c r="BE182" s="208">
        <f t="shared" si="34"/>
        <v>0</v>
      </c>
      <c r="BF182" s="208">
        <f t="shared" si="35"/>
        <v>0</v>
      </c>
      <c r="BG182" s="208">
        <f t="shared" si="36"/>
        <v>0</v>
      </c>
      <c r="BH182" s="208">
        <f t="shared" si="37"/>
        <v>0</v>
      </c>
      <c r="BI182" s="208">
        <f t="shared" si="38"/>
        <v>0</v>
      </c>
      <c r="BJ182" s="2" t="s">
        <v>79</v>
      </c>
      <c r="BK182" s="208">
        <f t="shared" si="39"/>
        <v>0</v>
      </c>
      <c r="BL182" s="2" t="s">
        <v>115</v>
      </c>
      <c r="BM182" s="207" t="s">
        <v>350</v>
      </c>
    </row>
    <row r="183" spans="1:65" s="24" customFormat="1" ht="16.5" customHeight="1">
      <c r="A183" s="18"/>
      <c r="B183" s="19"/>
      <c r="C183" s="195" t="s">
        <v>351</v>
      </c>
      <c r="D183" s="195" t="s">
        <v>111</v>
      </c>
      <c r="E183" s="196" t="s">
        <v>352</v>
      </c>
      <c r="F183" s="197" t="s">
        <v>353</v>
      </c>
      <c r="G183" s="198" t="s">
        <v>354</v>
      </c>
      <c r="H183" s="199">
        <v>1</v>
      </c>
      <c r="I183" s="200"/>
      <c r="J183" s="201">
        <f t="shared" si="30"/>
        <v>0</v>
      </c>
      <c r="K183" s="202"/>
      <c r="L183" s="23"/>
      <c r="M183" s="203"/>
      <c r="N183" s="204" t="s">
        <v>39</v>
      </c>
      <c r="O183" s="58"/>
      <c r="P183" s="205">
        <f t="shared" si="31"/>
        <v>0</v>
      </c>
      <c r="Q183" s="205">
        <v>0</v>
      </c>
      <c r="R183" s="205">
        <f t="shared" si="32"/>
        <v>0</v>
      </c>
      <c r="S183" s="205">
        <v>0</v>
      </c>
      <c r="T183" s="206">
        <f t="shared" si="33"/>
        <v>0</v>
      </c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R183" s="207" t="s">
        <v>115</v>
      </c>
      <c r="AT183" s="207" t="s">
        <v>111</v>
      </c>
      <c r="AU183" s="207" t="s">
        <v>81</v>
      </c>
      <c r="AY183" s="2" t="s">
        <v>109</v>
      </c>
      <c r="BE183" s="208">
        <f t="shared" si="34"/>
        <v>0</v>
      </c>
      <c r="BF183" s="208">
        <f t="shared" si="35"/>
        <v>0</v>
      </c>
      <c r="BG183" s="208">
        <f t="shared" si="36"/>
        <v>0</v>
      </c>
      <c r="BH183" s="208">
        <f t="shared" si="37"/>
        <v>0</v>
      </c>
      <c r="BI183" s="208">
        <f t="shared" si="38"/>
        <v>0</v>
      </c>
      <c r="BJ183" s="2" t="s">
        <v>79</v>
      </c>
      <c r="BK183" s="208">
        <f t="shared" si="39"/>
        <v>0</v>
      </c>
      <c r="BL183" s="2" t="s">
        <v>115</v>
      </c>
      <c r="BM183" s="207" t="s">
        <v>355</v>
      </c>
    </row>
    <row r="184" spans="1:65" s="24" customFormat="1" ht="16.5" customHeight="1">
      <c r="A184" s="18"/>
      <c r="B184" s="19"/>
      <c r="C184" s="195" t="s">
        <v>356</v>
      </c>
      <c r="D184" s="195" t="s">
        <v>111</v>
      </c>
      <c r="E184" s="196" t="s">
        <v>357</v>
      </c>
      <c r="F184" s="197" t="s">
        <v>358</v>
      </c>
      <c r="G184" s="198" t="s">
        <v>354</v>
      </c>
      <c r="H184" s="199">
        <v>1</v>
      </c>
      <c r="I184" s="200"/>
      <c r="J184" s="201">
        <f t="shared" si="30"/>
        <v>0</v>
      </c>
      <c r="K184" s="202"/>
      <c r="L184" s="23"/>
      <c r="M184" s="203"/>
      <c r="N184" s="204" t="s">
        <v>39</v>
      </c>
      <c r="O184" s="58"/>
      <c r="P184" s="205">
        <f t="shared" si="31"/>
        <v>0</v>
      </c>
      <c r="Q184" s="205">
        <v>0</v>
      </c>
      <c r="R184" s="205">
        <f t="shared" si="32"/>
        <v>0</v>
      </c>
      <c r="S184" s="205">
        <v>0</v>
      </c>
      <c r="T184" s="206">
        <f t="shared" si="33"/>
        <v>0</v>
      </c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R184" s="207" t="s">
        <v>115</v>
      </c>
      <c r="AT184" s="207" t="s">
        <v>111</v>
      </c>
      <c r="AU184" s="207" t="s">
        <v>81</v>
      </c>
      <c r="AY184" s="2" t="s">
        <v>109</v>
      </c>
      <c r="BE184" s="208">
        <f t="shared" si="34"/>
        <v>0</v>
      </c>
      <c r="BF184" s="208">
        <f t="shared" si="35"/>
        <v>0</v>
      </c>
      <c r="BG184" s="208">
        <f t="shared" si="36"/>
        <v>0</v>
      </c>
      <c r="BH184" s="208">
        <f t="shared" si="37"/>
        <v>0</v>
      </c>
      <c r="BI184" s="208">
        <f t="shared" si="38"/>
        <v>0</v>
      </c>
      <c r="BJ184" s="2" t="s">
        <v>79</v>
      </c>
      <c r="BK184" s="208">
        <f t="shared" si="39"/>
        <v>0</v>
      </c>
      <c r="BL184" s="2" t="s">
        <v>115</v>
      </c>
      <c r="BM184" s="207" t="s">
        <v>359</v>
      </c>
    </row>
    <row r="185" spans="1:65" s="178" customFormat="1" ht="22.9" customHeight="1">
      <c r="B185" s="179"/>
      <c r="C185" s="180"/>
      <c r="D185" s="181" t="s">
        <v>73</v>
      </c>
      <c r="E185" s="193" t="s">
        <v>360</v>
      </c>
      <c r="F185" s="193" t="s">
        <v>361</v>
      </c>
      <c r="G185" s="180"/>
      <c r="H185" s="180"/>
      <c r="I185" s="183"/>
      <c r="J185" s="194">
        <f>BK185</f>
        <v>0</v>
      </c>
      <c r="K185" s="180"/>
      <c r="L185" s="185"/>
      <c r="M185" s="186"/>
      <c r="N185" s="187"/>
      <c r="O185" s="187"/>
      <c r="P185" s="188">
        <f>P186</f>
        <v>0</v>
      </c>
      <c r="Q185" s="187"/>
      <c r="R185" s="188">
        <f>R186</f>
        <v>0</v>
      </c>
      <c r="S185" s="187"/>
      <c r="T185" s="189">
        <f>T186</f>
        <v>0</v>
      </c>
      <c r="AR185" s="190" t="s">
        <v>79</v>
      </c>
      <c r="AT185" s="191" t="s">
        <v>73</v>
      </c>
      <c r="AU185" s="191" t="s">
        <v>79</v>
      </c>
      <c r="AY185" s="190" t="s">
        <v>109</v>
      </c>
      <c r="BK185" s="192">
        <f>BK186</f>
        <v>0</v>
      </c>
    </row>
    <row r="186" spans="1:65" s="24" customFormat="1" ht="24" customHeight="1">
      <c r="A186" s="18"/>
      <c r="B186" s="19"/>
      <c r="C186" s="195" t="s">
        <v>362</v>
      </c>
      <c r="D186" s="195" t="s">
        <v>111</v>
      </c>
      <c r="E186" s="196" t="s">
        <v>363</v>
      </c>
      <c r="F186" s="197" t="s">
        <v>364</v>
      </c>
      <c r="G186" s="198" t="s">
        <v>165</v>
      </c>
      <c r="H186" s="199">
        <v>308.303</v>
      </c>
      <c r="I186" s="200"/>
      <c r="J186" s="201">
        <f>ROUND(I186*H186,2)</f>
        <v>0</v>
      </c>
      <c r="K186" s="202"/>
      <c r="L186" s="23"/>
      <c r="M186" s="220"/>
      <c r="N186" s="221" t="s">
        <v>39</v>
      </c>
      <c r="O186" s="222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R186" s="207" t="s">
        <v>115</v>
      </c>
      <c r="AT186" s="207" t="s">
        <v>111</v>
      </c>
      <c r="AU186" s="207" t="s">
        <v>81</v>
      </c>
      <c r="AY186" s="2" t="s">
        <v>109</v>
      </c>
      <c r="BE186" s="208">
        <f>IF(N186="základní",J186,0)</f>
        <v>0</v>
      </c>
      <c r="BF186" s="208">
        <f>IF(N186="snížená",J186,0)</f>
        <v>0</v>
      </c>
      <c r="BG186" s="208">
        <f>IF(N186="zákl. přenesená",J186,0)</f>
        <v>0</v>
      </c>
      <c r="BH186" s="208">
        <f>IF(N186="sníž. přenesená",J186,0)</f>
        <v>0</v>
      </c>
      <c r="BI186" s="208">
        <f>IF(N186="nulová",J186,0)</f>
        <v>0</v>
      </c>
      <c r="BJ186" s="2" t="s">
        <v>79</v>
      </c>
      <c r="BK186" s="208">
        <f>ROUND(I186*H186,2)</f>
        <v>0</v>
      </c>
      <c r="BL186" s="2" t="s">
        <v>115</v>
      </c>
      <c r="BM186" s="207" t="s">
        <v>365</v>
      </c>
    </row>
    <row r="187" spans="1:65" s="24" customFormat="1" ht="6.95" customHeight="1">
      <c r="A187" s="18"/>
      <c r="B187" s="40"/>
      <c r="C187" s="41"/>
      <c r="D187" s="41"/>
      <c r="E187" s="41"/>
      <c r="F187" s="41"/>
      <c r="G187" s="41"/>
      <c r="H187" s="41"/>
      <c r="I187" s="136"/>
      <c r="J187" s="41"/>
      <c r="K187" s="41"/>
      <c r="L187" s="23"/>
      <c r="M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</row>
  </sheetData>
  <autoFilter ref="C117:K186"/>
  <mergeCells count="6">
    <mergeCell ref="E110:H110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.51180555555555496" footer="0"/>
  <pageSetup paperSize="0" scale="0" firstPageNumber="0" fitToHeight="100" orientation="portrait" usePrinterDefaults="0" horizontalDpi="0" verticalDpi="0" copies="0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5</vt:i4>
      </vt:variant>
    </vt:vector>
  </HeadingPairs>
  <TitlesOfParts>
    <vt:vector size="7" baseType="lpstr">
      <vt:lpstr>Rekapitulace stavby</vt:lpstr>
      <vt:lpstr>IprDivChod - Chodník v ul...</vt:lpstr>
      <vt:lpstr>'IprDivChod - Chodník v ul...'!_FiltrDatabaze</vt:lpstr>
      <vt:lpstr>'IprDivChod - Chodník v ul...'!Názvy_tisku</vt:lpstr>
      <vt:lpstr>'Rekapitulace stavby'!Názvy_tisku</vt:lpstr>
      <vt:lpstr>'IprDivChod - Chodník v ul...'!Oblast_tisku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Fulin-PC\Fulin</dc:creator>
  <cp:lastModifiedBy>Zdenek Pekarek</cp:lastModifiedBy>
  <cp:revision>0</cp:revision>
  <dcterms:created xsi:type="dcterms:W3CDTF">2019-12-05T10:41:44Z</dcterms:created>
  <dcterms:modified xsi:type="dcterms:W3CDTF">2021-11-24T11:38:39Z</dcterms:modified>
</cp:coreProperties>
</file>